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activeTab="0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<sst xmlns="http://schemas.openxmlformats.org/spreadsheetml/2006/main" count="2437" uniqueCount="944">
  <si>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</si>
  <si>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</si>
  <si>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</si>
  <si>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</si>
  <si>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Precatórios (Pagos)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</si>
  <si>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</si>
  <si>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</si>
  <si>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</si>
  <si>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</si>
  <si>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</si>
  <si>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</si>
  <si>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</si>
  <si>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</si>
  <si>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</si>
  <si>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</si>
  <si>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</si>
  <si>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</si>
  <si>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</si>
  <si>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</si>
  <si>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</si>
  <si>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</si>
  <si>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</si>
  <si>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</si>
  <si>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</si>
  <si>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</si>
  <si>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</si>
  <si>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</si>
  <si>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</si>
  <si>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</si>
  <si>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</si>
  <si>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</si>
  <si>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</si>
  <si>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</si>
  <si>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</si>
  <si>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</si>
  <si>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</si>
  <si>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</si>
  <si>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</si>
  <si>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</si>
  <si>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</si>
  <si>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</si>
  <si>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</si>
  <si>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</si>
  <si>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</si>
  <si>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</si>
  <si>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</si>
  <si>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</si>
  <si>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</si>
  <si>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</si>
  <si>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</si>
  <si>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</si>
  <si>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</si>
  <si>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</si>
  <si>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</si>
  <si>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</si>
  <si>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</si>
  <si>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</si>
  <si>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</si>
  <si>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</si>
  <si>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</si>
  <si>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</si>
  <si>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</si>
  <si>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</si>
  <si>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</si>
  <si>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</si>
  <si>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</si>
  <si>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</si>
  <si>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</si>
  <si>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</si>
  <si>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</si>
  <si>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</si>
  <si>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</si>
  <si>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</si>
  <si>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</si>
  <si>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</si>
  <si>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</si>
  <si>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</si>
  <si>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</si>
  <si>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</si>
  <si>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</si>
  <si>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</si>
  <si>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</si>
  <si>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</si>
  <si>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</si>
  <si>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</si>
  <si>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</si>
  <si>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</si>
  <si>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</si>
  <si>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</si>
  <si>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</si>
  <si>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</si>
  <si>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</si>
  <si>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</si>
  <si>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</si>
  <si>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</si>
  <si>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</si>
  <si>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</si>
  <si>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</si>
  <si>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</si>
  <si>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</si>
  <si>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</si>
  <si>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</si>
  <si>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</si>
  <si>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</si>
  <si>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</si>
  <si>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</si>
  <si>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</si>
  <si>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</si>
  <si>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</si>
  <si>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</si>
  <si>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</si>
  <si>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</si>
  <si>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</si>
  <si>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</si>
  <si>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</si>
  <si>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</si>
  <si>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</si>
  <si>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</si>
  <si>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</si>
  <si>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</si>
  <si>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</si>
  <si>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</si>
  <si>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</si>
  <si>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</si>
  <si>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</si>
  <si>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</si>
  <si>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</si>
  <si>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</si>
  <si>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</si>
  <si>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</si>
  <si>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</si>
  <si>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</si>
  <si>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</si>
  <si>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</si>
  <si>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</si>
  <si>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</si>
  <si>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</si>
  <si>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</si>
  <si>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</si>
  <si>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</si>
  <si>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</si>
  <si>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</si>
  <si>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</si>
  <si>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</si>
  <si>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</si>
  <si>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</si>
  <si>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</si>
  <si>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</si>
  <si>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</si>
  <si>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</si>
  <si>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</si>
  <si>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</si>
  <si>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</si>
  <si>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</si>
  <si>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</si>
  <si>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</si>
  <si>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</si>
  <si>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</si>
  <si>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</si>
  <si>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</si>
  <si>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</si>
  <si>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</si>
  <si>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</si>
  <si>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</si>
  <si>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</si>
  <si>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</si>
  <si>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</si>
  <si>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</si>
  <si>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</si>
  <si>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</si>
  <si>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</si>
  <si>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</si>
  <si>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</si>
  <si>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</si>
  <si>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</si>
  <si>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</si>
  <si>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</si>
  <si>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</si>
  <si>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</si>
  <si>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</si>
  <si>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</si>
  <si>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</si>
  <si>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</si>
  <si>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</si>
  <si>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</si>
  <si>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</si>
  <si>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</si>
  <si>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</si>
  <si>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</si>
  <si>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</si>
  <si>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</si>
  <si>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</si>
  <si>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</si>
  <si>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</si>
  <si>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</si>
  <si>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</si>
  <si>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</si>
  <si>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</si>
  <si>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</si>
  <si>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</si>
  <si>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</si>
  <si>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</si>
  <si>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</si>
  <si>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</si>
  <si>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</si>
  <si>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</si>
  <si>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</si>
  <si>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</si>
  <si>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</si>
  <si>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</si>
  <si>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</si>
  <si>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</si>
  <si>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</si>
  <si>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</si>
  <si>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</si>
  <si>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</si>
  <si>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</si>
  <si>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</si>
  <si>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</si>
  <si>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</si>
  <si>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</si>
  <si>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</si>
  <si>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</si>
  <si>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</si>
  <si>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</si>
  <si>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</si>
  <si>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</si>
  <si>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</si>
  <si>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</si>
  <si>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</si>
  <si>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</si>
  <si>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</si>
  <si>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</si>
  <si>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</si>
  <si>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</si>
  <si>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</si>
  <si>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</si>
  <si>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</si>
  <si>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</si>
  <si>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</si>
  <si>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</si>
  <si>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</si>
  <si>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</si>
  <si>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</si>
  <si>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</si>
  <si>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</si>
  <si>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</si>
  <si>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</si>
  <si>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</si>
  <si>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</si>
  <si>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</si>
  <si>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</si>
  <si>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</si>
  <si>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</si>
  <si>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</si>
  <si>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</si>
  <si>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</si>
  <si>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</si>
  <si>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</si>
  <si>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</si>
  <si>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</si>
  <si>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</si>
  <si>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</si>
  <si>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</si>
  <si>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</si>
  <si>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</si>
  <si>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</si>
  <si>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</si>
  <si>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</si>
  <si>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</si>
  <si>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</si>
  <si>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</si>
  <si>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</si>
  <si>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</si>
  <si>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</si>
  <si>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</si>
  <si>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</si>
  <si>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</si>
  <si>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</si>
  <si>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</si>
  <si>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</si>
  <si>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</si>
  <si>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</si>
  <si>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</si>
  <si>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</si>
  <si>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</si>
  <si>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</si>
  <si>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</si>
  <si>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</si>
  <si>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</si>
  <si>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</si>
  <si>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</si>
  <si>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</si>
  <si>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</si>
  <si>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</si>
  <si>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</si>
  <si>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</si>
  <si>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</si>
  <si>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</si>
  <si>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</si>
  <si>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</si>
  <si>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</si>
  <si>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</si>
  <si>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</si>
  <si>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</si>
  <si>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</si>
  <si>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</si>
  <si>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</si>
  <si>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</si>
  <si>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</si>
  <si>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</si>
  <si>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</si>
  <si>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</si>
  <si>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</si>
  <si>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</si>
  <si>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</si>
  <si>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</si>
  <si>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</si>
  <si>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</si>
  <si>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</si>
  <si>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</si>
  <si>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</si>
  <si>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</si>
  <si>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</si>
  <si>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</si>
  <si>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</si>
  <si>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</si>
  <si>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</si>
  <si>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</si>
  <si>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</si>
  <si>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</si>
  <si>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</si>
  <si>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</si>
  <si>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</si>
  <si>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</si>
  <si>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</si>
  <si>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</si>
  <si>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</si>
  <si>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</si>
  <si>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</si>
  <si>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</si>
  <si>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</si>
  <si>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</si>
  <si>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</si>
  <si>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</si>
  <si>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</si>
  <si>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</si>
  <si>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</si>
  <si>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</si>
  <si>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</si>
  <si>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</si>
  <si>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</si>
  <si>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</si>
  <si>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</si>
  <si>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</si>
  <si>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</si>
  <si>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</si>
  <si>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</si>
  <si>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</si>
  <si>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</si>
  <si>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</si>
  <si>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</si>
  <si>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</si>
  <si>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</si>
  <si>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</si>
  <si>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</si>
  <si>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</si>
  <si>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</si>
  <si>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</si>
  <si>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</si>
  <si>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</si>
  <si>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</si>
  <si>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</si>
  <si>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</si>
  <si>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</si>
  <si>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</si>
  <si>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</si>
  <si>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</si>
  <si>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</si>
  <si>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</si>
  <si>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</si>
  <si>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</si>
  <si>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</si>
  <si>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</si>
  <si>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</si>
  <si>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</si>
  <si>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</si>
  <si>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</si>
  <si>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</si>
  <si>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</si>
  <si>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</si>
  <si>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</si>
  <si>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</si>
  <si>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</si>
  <si>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</si>
  <si>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</si>
  <si>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</si>
  <si>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</si>
  <si>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</si>
  <si>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</si>
  <si>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</si>
  <si>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</si>
  <si>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</si>
  <si>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</si>
  <si>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</si>
  <si>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</si>
  <si>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</si>
  <si>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</si>
  <si>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</si>
  <si>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</si>
  <si>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</si>
  <si>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</si>
  <si>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</si>
  <si>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</si>
  <si>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</si>
  <si>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</si>
  <si>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</si>
  <si>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</si>
  <si>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</si>
  <si>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</si>
  <si>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</si>
  <si>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</si>
  <si>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</si>
  <si>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</si>
  <si>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</si>
  <si>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</si>
  <si>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</si>
  <si>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</si>
  <si>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</si>
  <si>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</si>
  <si>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</si>
  <si>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</si>
  <si>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</si>
  <si>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</si>
  <si>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</si>
  <si>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</si>
  <si>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</si>
  <si>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</si>
  <si>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</si>
  <si>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</si>
  <si>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</si>
  <si>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</si>
  <si>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</si>
  <si>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</si>
  <si>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</si>
  <si>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</si>
  <si>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</si>
  <si>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</si>
  <si>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</si>
  <si>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</si>
  <si>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</si>
  <si>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</si>
  <si>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</si>
  <si>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</si>
  <si>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</si>
  <si>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</si>
  <si>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</si>
  <si>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</si>
  <si>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</si>
  <si>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</si>
  <si>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</si>
  <si>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</si>
  <si>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</si>
  <si>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</si>
  <si>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</si>
  <si>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</si>
  <si>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</si>
  <si>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</si>
  <si>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</si>
  <si>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</si>
  <si>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</si>
  <si>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</si>
  <si>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</si>
  <si>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</si>
  <si>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</si>
  <si>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</si>
  <si>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</si>
  <si>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</si>
  <si>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</si>
  <si>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</si>
  <si>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</si>
  <si>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</si>
  <si>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</si>
  <si>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</si>
  <si>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</si>
  <si>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</si>
  <si>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</si>
  <si>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</si>
  <si>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</si>
  <si>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</si>
  <si>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</si>
  <si>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</si>
  <si>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</si>
  <si>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</si>
  <si>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</si>
  <si>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</si>
  <si>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</si>
  <si>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</si>
  <si>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</si>
  <si>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</si>
  <si>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</si>
  <si>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</si>
  <si>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</si>
  <si>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</si>
  <si>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</si>
  <si>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</si>
  <si>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</si>
  <si>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</si>
  <si>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</si>
  <si>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</si>
  <si>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</si>
  <si>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</si>
  <si>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</si>
  <si>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</si>
  <si>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</si>
  <si>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</si>
  <si>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</si>
  <si>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</si>
  <si>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</si>
  <si>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</si>
  <si>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</si>
  <si>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</si>
  <si>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</si>
  <si>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</si>
  <si>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</si>
  <si>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</si>
  <si>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</si>
  <si>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</si>
  <si>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</si>
  <si>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</si>
  <si>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</si>
  <si>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</si>
  <si>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</si>
  <si>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</si>
  <si>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</si>
  <si>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</si>
  <si>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</si>
  <si>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</si>
  <si>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</si>
  <si>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</si>
  <si>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</si>
  <si>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</si>
  <si>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</si>
  <si>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</si>
  <si>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</si>
  <si>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</si>
  <si>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</si>
  <si>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</si>
  <si>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</si>
  <si>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</si>
  <si>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</si>
  <si>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</si>
  <si>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</si>
  <si>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</si>
  <si>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</si>
  <si>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</si>
  <si>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</si>
  <si>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</si>
  <si>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</si>
  <si>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</si>
  <si>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t>Subsecretaria de Planejamento e Orçamento</t>
  </si>
  <si>
    <t>Coordenação-Geral de Orçamento e Finanças</t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</si>
  <si>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</si>
  <si>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</si>
  <si>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</si>
  <si>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</si>
  <si>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</si>
  <si>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</si>
  <si>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</si>
  <si>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</si>
  <si>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</si>
  <si>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</si>
  <si>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</si>
  <si>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</si>
  <si>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</si>
  <si>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</si>
  <si>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</si>
  <si>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</si>
  <si>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</si>
  <si>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</si>
  <si>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</si>
  <si>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</si>
  <si>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</si>
  <si>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</si>
  <si>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</si>
  <si>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</si>
  <si>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</si>
  <si>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</si>
  <si>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</si>
  <si>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</si>
  <si>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</si>
  <si>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</si>
  <si>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</si>
  <si>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</si>
  <si>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</si>
  <si>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</si>
  <si>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</si>
  <si>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</si>
  <si>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</si>
  <si>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</si>
  <si>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</si>
  <si>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</si>
  <si>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</si>
  <si>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</si>
  <si>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</si>
  <si>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</si>
  <si>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</si>
  <si>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</si>
  <si>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</si>
  <si>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</si>
  <si>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</si>
  <si>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</si>
  <si>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</si>
  <si>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</si>
  <si>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</si>
  <si>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</si>
  <si>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</si>
  <si>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</si>
  <si>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</si>
  <si>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</si>
  <si>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</si>
  <si>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</si>
  <si>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</si>
  <si>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</si>
  <si>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</si>
  <si>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</si>
  <si>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</si>
  <si>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</si>
  <si>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</si>
  <si>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</si>
  <si>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</si>
  <si>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</si>
  <si>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</si>
  <si>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</si>
  <si>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</si>
  <si>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</si>
  <si>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</si>
  <si>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</si>
  <si>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</si>
  <si>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</si>
  <si>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</si>
  <si>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</si>
  <si>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</si>
  <si>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</si>
  <si>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</si>
  <si>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</si>
  <si>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</si>
  <si>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</si>
  <si>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</si>
  <si>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</si>
  <si>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</si>
  <si>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</si>
  <si>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</si>
  <si>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</si>
  <si>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</si>
  <si>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</si>
  <si>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</si>
  <si>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</si>
  <si>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</si>
  <si>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</si>
  <si>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</si>
  <si>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</si>
  <si>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</si>
  <si>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</si>
  <si>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</si>
  <si>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</si>
  <si>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</si>
  <si>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</si>
  <si>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</si>
  <si>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</si>
  <si>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</si>
  <si>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</si>
  <si>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</si>
  <si>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</si>
  <si>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</si>
  <si>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</si>
  <si>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</si>
  <si>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</si>
  <si>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</si>
  <si>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</si>
  <si>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</si>
  <si>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</si>
  <si>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</si>
  <si>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</si>
  <si>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</si>
  <si>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</si>
  <si>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</si>
  <si>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</si>
  <si>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</si>
  <si>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</si>
  <si>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</si>
  <si>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</si>
  <si>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</si>
  <si>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</si>
  <si>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</si>
  <si>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</si>
  <si>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</si>
  <si>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</si>
  <si>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</si>
  <si>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</si>
  <si>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</si>
  <si>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</si>
  <si>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</si>
  <si>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</si>
  <si>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</si>
  <si>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</si>
  <si>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</si>
  <si>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</si>
  <si>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</si>
  <si>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</si>
  <si>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</si>
  <si>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</si>
  <si>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</si>
  <si>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</si>
  <si>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</si>
  <si>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</si>
  <si>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</si>
  <si>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</si>
  <si>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</si>
  <si>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</si>
  <si>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</si>
  <si>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</si>
  <si>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</si>
  <si>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</si>
  <si>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</si>
  <si>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</si>
  <si>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</si>
  <si>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</si>
  <si>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</si>
  <si>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</si>
  <si>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</si>
  <si>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</si>
  <si>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</si>
  <si>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</si>
  <si>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</si>
  <si>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</si>
  <si>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</si>
  <si>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</si>
  <si>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</si>
  <si>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</si>
  <si>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</si>
  <si>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</si>
  <si>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</si>
  <si>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</si>
  <si>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</si>
  <si>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</si>
  <si>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</si>
  <si>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</si>
  <si>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</si>
  <si>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</si>
  <si>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</si>
  <si>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</si>
  <si>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</si>
  <si>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t>Posição: JUNHO / 2003 ( ATUALIZADO ATÉ 01/07/2003 )</t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</si>
  <si>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</si>
  <si>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</si>
  <si>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</si>
  <si>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</si>
  <si>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</si>
  <si>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</si>
  <si>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</si>
  <si>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</si>
  <si>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</si>
  <si>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</si>
  <si>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</si>
  <si>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</si>
  <si>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</si>
  <si>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</si>
  <si>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</si>
  <si>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</si>
  <si>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</si>
  <si>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</si>
  <si>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</si>
  <si>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</si>
  <si>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</si>
  <si>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</si>
  <si>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</si>
  <si>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 xml:space="preserve"> NÃO INCLUSO INSCRITOS EM JAN/2003 (R$ 86.146,93)</t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</si>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</sst>
</file>

<file path=xl/styles.xml><?xml version="1.0" encoding="utf-8"?>
<styleSheet xmlns="http://schemas.openxmlformats.org/spreadsheetml/2006/main">
  <numFmts count="6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#,##0.0000_);[Red]\(#,##0.0000\)"/>
    <numFmt numFmtId="209" formatCode="#,##0.00000_);[Red]\(#,##0.00000\)"/>
    <numFmt numFmtId="210" formatCode="#,##0.000000_);[Red]\(#,##0.000000\)"/>
    <numFmt numFmtId="211" formatCode="#,##0.0000000_);[Red]\(#,##0.0000000\)"/>
    <numFmt numFmtId="212" formatCode="#,##0.00000000_);[Red]\(#,##0.00000000\)"/>
    <numFmt numFmtId="213" formatCode="#,##0.000000000_);[Red]\(#,##0.000000000\)"/>
    <numFmt numFmtId="214" formatCode="#,##0.0000000000_);[Red]\(#,##0.0000000000\)"/>
    <numFmt numFmtId="215" formatCode="#,##0.00000000000_);[Red]\(#,##0.00000000000\)"/>
  </numFmts>
  <fonts count="5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38" fontId="24" fillId="8" borderId="5" xfId="0" applyNumberFormat="1" applyFont="1" applyFill="1" applyBorder="1" applyAlignment="1">
      <alignment horizontal="center"/>
    </xf>
    <xf numFmtId="4" fontId="56" fillId="7" borderId="5" xfId="0" applyNumberFormat="1" applyFont="1" applyFill="1" applyBorder="1" applyAlignment="1">
      <alignment horizontal="center"/>
    </xf>
    <xf numFmtId="4" fontId="56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5" fillId="10" borderId="0" xfId="0" applyNumberFormat="1" applyFont="1" applyFill="1" applyAlignment="1">
      <alignment/>
    </xf>
    <xf numFmtId="0" fontId="57" fillId="10" borderId="0" xfId="0" applyFont="1" applyFill="1" applyAlignment="1">
      <alignment horizontal="center"/>
    </xf>
    <xf numFmtId="43" fontId="55" fillId="10" borderId="0" xfId="21" applyFont="1" applyFill="1" applyAlignment="1">
      <alignment/>
    </xf>
    <xf numFmtId="38" fontId="5" fillId="7" borderId="0" xfId="0" applyNumberFormat="1" applyFont="1" applyFill="1" applyAlignment="1">
      <alignment/>
    </xf>
    <xf numFmtId="0" fontId="4" fillId="2" borderId="2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="25" zoomScaleNormal="25" workbookViewId="0" topLeftCell="A1">
      <selection activeCell="J37" sqref="J3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624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305" t="s">
        <v>866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306" t="s">
        <v>531</v>
      </c>
      <c r="B5" s="306"/>
      <c r="C5" s="306"/>
      <c r="D5" s="306"/>
      <c r="E5" s="306"/>
      <c r="F5" s="306"/>
      <c r="G5" s="306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753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726</v>
      </c>
      <c r="N7" s="41"/>
      <c r="O7" s="41"/>
      <c r="P7" s="41"/>
    </row>
    <row r="8" spans="1:16" ht="30" customHeight="1" thickTop="1">
      <c r="A8" s="307" t="s">
        <v>625</v>
      </c>
      <c r="B8" s="308"/>
      <c r="C8" s="308"/>
      <c r="D8" s="308"/>
      <c r="E8" s="308"/>
      <c r="F8" s="267"/>
      <c r="G8" s="268"/>
      <c r="H8" s="313" t="s">
        <v>779</v>
      </c>
      <c r="I8" s="313"/>
      <c r="J8" s="313"/>
      <c r="K8" s="313"/>
      <c r="L8" s="313"/>
      <c r="M8" s="314"/>
      <c r="N8" s="41"/>
      <c r="O8" s="41"/>
      <c r="P8" s="41"/>
    </row>
    <row r="9" spans="1:16" ht="30" customHeight="1">
      <c r="A9" s="309"/>
      <c r="B9" s="310"/>
      <c r="C9" s="310"/>
      <c r="D9" s="310"/>
      <c r="E9" s="310"/>
      <c r="F9" s="269"/>
      <c r="G9" s="270" t="s">
        <v>80</v>
      </c>
      <c r="H9" s="315" t="s">
        <v>809</v>
      </c>
      <c r="I9" s="315" t="s">
        <v>810</v>
      </c>
      <c r="J9" s="315" t="s">
        <v>778</v>
      </c>
      <c r="K9" s="315" t="s">
        <v>623</v>
      </c>
      <c r="L9" s="315"/>
      <c r="M9" s="316"/>
      <c r="N9" s="41"/>
      <c r="O9" s="41"/>
      <c r="P9" s="41"/>
    </row>
    <row r="10" spans="1:16" ht="30" customHeight="1" thickBot="1">
      <c r="A10" s="311"/>
      <c r="B10" s="312"/>
      <c r="C10" s="312"/>
      <c r="D10" s="312"/>
      <c r="E10" s="312"/>
      <c r="F10" s="271"/>
      <c r="G10" s="272"/>
      <c r="H10" s="317"/>
      <c r="I10" s="317"/>
      <c r="J10" s="317"/>
      <c r="K10" s="265" t="s">
        <v>622</v>
      </c>
      <c r="L10" s="265" t="s">
        <v>626</v>
      </c>
      <c r="M10" s="266" t="s">
        <v>449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75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1200600.0799999998</v>
      </c>
      <c r="J12" s="152">
        <f t="shared" si="0"/>
        <v>2459312.06</v>
      </c>
      <c r="K12" s="152">
        <f t="shared" si="0"/>
        <v>0</v>
      </c>
      <c r="L12" s="152">
        <f t="shared" si="0"/>
        <v>103974.47</v>
      </c>
      <c r="M12" s="153">
        <f t="shared" si="0"/>
        <v>103974.47</v>
      </c>
      <c r="N12" s="41"/>
      <c r="O12" s="41"/>
      <c r="P12" s="41"/>
    </row>
    <row r="13" spans="1:16" ht="39.75" customHeight="1">
      <c r="A13" s="68" t="s">
        <v>926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1200600.0799999998</v>
      </c>
      <c r="J13" s="88">
        <f t="shared" si="1"/>
        <v>2459312.06</v>
      </c>
      <c r="K13" s="88">
        <f t="shared" si="1"/>
        <v>0</v>
      </c>
      <c r="L13" s="88">
        <f t="shared" si="1"/>
        <v>103974.47</v>
      </c>
      <c r="M13" s="154">
        <f t="shared" si="1"/>
        <v>103974.47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901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87</v>
      </c>
      <c r="B16" s="159" t="s">
        <v>90</v>
      </c>
      <c r="C16" s="159" t="s">
        <v>663</v>
      </c>
      <c r="D16" s="159" t="s">
        <v>667</v>
      </c>
      <c r="E16" s="158" t="s">
        <v>674</v>
      </c>
      <c r="F16" s="158" t="s">
        <v>174</v>
      </c>
      <c r="G16" s="53" t="s">
        <v>81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86</v>
      </c>
      <c r="B17" s="159" t="s">
        <v>89</v>
      </c>
      <c r="C17" s="159" t="s">
        <v>662</v>
      </c>
      <c r="D17" s="159" t="s">
        <v>666</v>
      </c>
      <c r="E17" s="158" t="s">
        <v>674</v>
      </c>
      <c r="F17" s="158" t="s">
        <v>175</v>
      </c>
      <c r="G17" s="80" t="s">
        <v>529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480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411435.87</v>
      </c>
      <c r="J18" s="88">
        <f t="shared" si="5"/>
        <v>1233072.1</v>
      </c>
      <c r="K18" s="88">
        <f t="shared" si="5"/>
        <v>0</v>
      </c>
      <c r="L18" s="88">
        <f t="shared" si="5"/>
        <v>26186.85</v>
      </c>
      <c r="M18" s="154">
        <f t="shared" si="5"/>
        <v>26186.85</v>
      </c>
      <c r="N18" s="41"/>
      <c r="O18" s="250"/>
      <c r="P18" s="250"/>
    </row>
    <row r="19" spans="1:16" ht="34.5" customHeight="1">
      <c r="A19" s="160" t="s">
        <v>87</v>
      </c>
      <c r="B19" s="159" t="s">
        <v>90</v>
      </c>
      <c r="C19" s="159" t="s">
        <v>663</v>
      </c>
      <c r="D19" s="159" t="s">
        <v>676</v>
      </c>
      <c r="E19" s="158" t="s">
        <v>674</v>
      </c>
      <c r="F19" s="158" t="s">
        <v>176</v>
      </c>
      <c r="G19" s="53" t="s">
        <v>740</v>
      </c>
      <c r="H19" s="54">
        <v>947805.06</v>
      </c>
      <c r="I19" s="54">
        <v>249448.16</v>
      </c>
      <c r="J19" s="54">
        <v>682170.05</v>
      </c>
      <c r="K19" s="54">
        <v>0</v>
      </c>
      <c r="L19" s="54">
        <v>16186.85</v>
      </c>
      <c r="M19" s="70">
        <v>16186.85</v>
      </c>
      <c r="N19" s="41"/>
      <c r="O19" s="250">
        <f t="shared" si="3"/>
        <v>16186.849999999977</v>
      </c>
      <c r="P19" s="250">
        <f t="shared" si="4"/>
        <v>2.3646862246096134E-11</v>
      </c>
    </row>
    <row r="20" spans="1:16" ht="34.5" customHeight="1">
      <c r="A20" s="160" t="s">
        <v>87</v>
      </c>
      <c r="B20" s="159" t="s">
        <v>90</v>
      </c>
      <c r="C20" s="159" t="s">
        <v>663</v>
      </c>
      <c r="D20" s="159" t="s">
        <v>677</v>
      </c>
      <c r="E20" s="158" t="s">
        <v>674</v>
      </c>
      <c r="F20" s="158" t="s">
        <v>177</v>
      </c>
      <c r="G20" s="53" t="s">
        <v>741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87</v>
      </c>
      <c r="B21" s="159" t="s">
        <v>90</v>
      </c>
      <c r="C21" s="159" t="s">
        <v>663</v>
      </c>
      <c r="D21" s="159" t="s">
        <v>678</v>
      </c>
      <c r="E21" s="158" t="s">
        <v>674</v>
      </c>
      <c r="F21" s="158" t="s">
        <v>370</v>
      </c>
      <c r="G21" s="53" t="s">
        <v>742</v>
      </c>
      <c r="H21" s="54">
        <v>254659.32</v>
      </c>
      <c r="I21" s="54">
        <v>18291.82</v>
      </c>
      <c r="J21" s="54">
        <v>226367.5</v>
      </c>
      <c r="K21" s="54">
        <v>0</v>
      </c>
      <c r="L21" s="54">
        <v>10000</v>
      </c>
      <c r="M21" s="70">
        <v>10000</v>
      </c>
      <c r="N21" s="41"/>
      <c r="O21" s="250">
        <f t="shared" si="3"/>
        <v>10000</v>
      </c>
      <c r="P21" s="250">
        <f t="shared" si="4"/>
        <v>0</v>
      </c>
    </row>
    <row r="22" spans="1:16" ht="34.5" customHeight="1">
      <c r="A22" s="160" t="s">
        <v>87</v>
      </c>
      <c r="B22" s="159" t="s">
        <v>627</v>
      </c>
      <c r="C22" s="159" t="s">
        <v>663</v>
      </c>
      <c r="D22" s="159" t="s">
        <v>628</v>
      </c>
      <c r="E22" s="158" t="s">
        <v>674</v>
      </c>
      <c r="F22" s="158" t="s">
        <v>371</v>
      </c>
      <c r="G22" s="56" t="s">
        <v>82</v>
      </c>
      <c r="H22" s="54">
        <v>468230.44</v>
      </c>
      <c r="I22" s="54">
        <v>143695.89</v>
      </c>
      <c r="J22" s="54">
        <v>324534.55</v>
      </c>
      <c r="K22" s="54">
        <v>0</v>
      </c>
      <c r="L22" s="54">
        <v>0</v>
      </c>
      <c r="M22" s="70">
        <v>0</v>
      </c>
      <c r="N22" s="41"/>
      <c r="O22" s="250">
        <f t="shared" si="3"/>
        <v>0</v>
      </c>
      <c r="P22" s="250">
        <f t="shared" si="4"/>
        <v>0</v>
      </c>
    </row>
    <row r="23" spans="1:16" ht="39.75" customHeight="1">
      <c r="A23" s="68" t="s">
        <v>927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725914.17</v>
      </c>
      <c r="J23" s="88">
        <f t="shared" si="6"/>
        <v>1001159.53</v>
      </c>
      <c r="K23" s="88">
        <f t="shared" si="6"/>
        <v>0</v>
      </c>
      <c r="L23" s="88">
        <f t="shared" si="6"/>
        <v>77787.62</v>
      </c>
      <c r="M23" s="154">
        <f t="shared" si="6"/>
        <v>77787.62</v>
      </c>
      <c r="N23" s="41"/>
      <c r="O23" s="250"/>
      <c r="P23" s="250"/>
    </row>
    <row r="24" spans="1:16" ht="34.5" customHeight="1">
      <c r="A24" s="160" t="s">
        <v>87</v>
      </c>
      <c r="B24" s="159" t="s">
        <v>519</v>
      </c>
      <c r="C24" s="159" t="s">
        <v>574</v>
      </c>
      <c r="D24" s="159" t="s">
        <v>530</v>
      </c>
      <c r="E24" s="158" t="s">
        <v>674</v>
      </c>
      <c r="F24" s="158" t="s">
        <v>372</v>
      </c>
      <c r="G24" s="56" t="s">
        <v>743</v>
      </c>
      <c r="H24" s="54">
        <v>1804861.32</v>
      </c>
      <c r="I24" s="54">
        <v>725914.17</v>
      </c>
      <c r="J24" s="54">
        <v>1001159.53</v>
      </c>
      <c r="K24" s="54">
        <v>0</v>
      </c>
      <c r="L24" s="54">
        <v>77787.62</v>
      </c>
      <c r="M24" s="70">
        <v>77787.62</v>
      </c>
      <c r="N24" s="41"/>
      <c r="O24" s="250">
        <f t="shared" si="3"/>
        <v>77787.61999999988</v>
      </c>
      <c r="P24" s="250">
        <f t="shared" si="4"/>
        <v>1.1641532182693481E-10</v>
      </c>
    </row>
    <row r="25" spans="1:16" ht="34.5" customHeight="1">
      <c r="A25" s="160" t="s">
        <v>87</v>
      </c>
      <c r="B25" s="159" t="s">
        <v>679</v>
      </c>
      <c r="C25" s="159" t="s">
        <v>574</v>
      </c>
      <c r="D25" s="159" t="s">
        <v>284</v>
      </c>
      <c r="E25" s="158" t="s">
        <v>674</v>
      </c>
      <c r="F25" s="158" t="s">
        <v>3</v>
      </c>
      <c r="G25" s="56" t="s">
        <v>743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61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59076.9</v>
      </c>
      <c r="J26" s="88">
        <f t="shared" si="7"/>
        <v>60232.71</v>
      </c>
      <c r="K26" s="88">
        <f t="shared" si="7"/>
        <v>0</v>
      </c>
      <c r="L26" s="88">
        <f t="shared" si="7"/>
        <v>0</v>
      </c>
      <c r="M26" s="154">
        <f t="shared" si="7"/>
        <v>0</v>
      </c>
      <c r="N26" s="41"/>
      <c r="O26" s="250"/>
      <c r="P26" s="250"/>
    </row>
    <row r="27" spans="1:16" ht="34.5" customHeight="1">
      <c r="A27" s="160" t="s">
        <v>87</v>
      </c>
      <c r="B27" s="159" t="s">
        <v>630</v>
      </c>
      <c r="C27" s="159" t="s">
        <v>633</v>
      </c>
      <c r="D27" s="159" t="s">
        <v>826</v>
      </c>
      <c r="E27" s="158" t="s">
        <v>674</v>
      </c>
      <c r="F27" s="158" t="s">
        <v>373</v>
      </c>
      <c r="G27" s="57" t="s">
        <v>744</v>
      </c>
      <c r="H27" s="54">
        <v>119309.61</v>
      </c>
      <c r="I27" s="54">
        <v>59076.9</v>
      </c>
      <c r="J27" s="54">
        <v>60232.71</v>
      </c>
      <c r="K27" s="54">
        <v>0</v>
      </c>
      <c r="L27" s="54">
        <v>0</v>
      </c>
      <c r="M27" s="70">
        <v>0</v>
      </c>
      <c r="N27" s="41"/>
      <c r="O27" s="250">
        <f t="shared" si="3"/>
        <v>0</v>
      </c>
      <c r="P27" s="250">
        <f t="shared" si="4"/>
        <v>0</v>
      </c>
    </row>
    <row r="28" spans="1:16" ht="39.75" customHeight="1">
      <c r="A28" s="68" t="s">
        <v>23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87</v>
      </c>
      <c r="B29" s="159" t="s">
        <v>613</v>
      </c>
      <c r="C29" s="159" t="s">
        <v>633</v>
      </c>
      <c r="D29" s="159" t="s">
        <v>616</v>
      </c>
      <c r="E29" s="158" t="s">
        <v>674</v>
      </c>
      <c r="F29" s="158" t="s">
        <v>374</v>
      </c>
      <c r="G29" s="56" t="s">
        <v>83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87</v>
      </c>
      <c r="B30" s="159" t="s">
        <v>614</v>
      </c>
      <c r="C30" s="159" t="s">
        <v>633</v>
      </c>
      <c r="D30" s="159" t="s">
        <v>617</v>
      </c>
      <c r="E30" s="158" t="s">
        <v>674</v>
      </c>
      <c r="F30" s="158" t="s">
        <v>375</v>
      </c>
      <c r="G30" s="56" t="s">
        <v>84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87</v>
      </c>
      <c r="B31" s="159" t="s">
        <v>615</v>
      </c>
      <c r="C31" s="159" t="s">
        <v>633</v>
      </c>
      <c r="D31" s="159" t="s">
        <v>618</v>
      </c>
      <c r="E31" s="158" t="s">
        <v>674</v>
      </c>
      <c r="F31" s="158" t="s">
        <v>376</v>
      </c>
      <c r="G31" s="56" t="s">
        <v>745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919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87</v>
      </c>
      <c r="B33" s="159" t="s">
        <v>619</v>
      </c>
      <c r="C33" s="159" t="s">
        <v>633</v>
      </c>
      <c r="D33" s="159" t="s">
        <v>620</v>
      </c>
      <c r="E33" s="158" t="s">
        <v>674</v>
      </c>
      <c r="F33" s="158" t="s">
        <v>377</v>
      </c>
      <c r="G33" s="57" t="s">
        <v>85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725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300" verticalDpi="300" orientation="landscape" paperSize="9" scale="35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6"/>
  <sheetViews>
    <sheetView zoomScale="25" zoomScaleNormal="25" workbookViewId="0" topLeftCell="A1">
      <selection activeCell="J51" sqref="J5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7" width="29.28125" style="0" bestFit="1" customWidth="1"/>
  </cols>
  <sheetData>
    <row r="1" spans="1:30" ht="39.75" customHeight="1">
      <c r="A1" s="181" t="s">
        <v>624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305" t="s">
        <v>866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306" t="s">
        <v>126</v>
      </c>
      <c r="B6" s="306"/>
      <c r="C6" s="306"/>
      <c r="D6" s="306"/>
      <c r="E6" s="306"/>
      <c r="F6" s="306"/>
      <c r="G6" s="306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306" t="s">
        <v>753</v>
      </c>
      <c r="B8" s="306"/>
      <c r="C8" s="306"/>
      <c r="D8" s="306"/>
      <c r="E8" s="306"/>
      <c r="F8" s="306"/>
      <c r="G8" s="306"/>
      <c r="H8" s="46"/>
      <c r="I8" s="48"/>
      <c r="J8" s="48"/>
      <c r="K8" s="48"/>
      <c r="L8" s="49"/>
      <c r="M8" s="183" t="s">
        <v>726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307" t="s">
        <v>625</v>
      </c>
      <c r="B9" s="308"/>
      <c r="C9" s="308"/>
      <c r="D9" s="308"/>
      <c r="E9" s="308"/>
      <c r="F9" s="186"/>
      <c r="G9" s="268"/>
      <c r="H9" s="313" t="s">
        <v>779</v>
      </c>
      <c r="I9" s="313"/>
      <c r="J9" s="313"/>
      <c r="K9" s="313"/>
      <c r="L9" s="313"/>
      <c r="M9" s="314"/>
      <c r="N9" s="41"/>
      <c r="O9" s="318" t="s">
        <v>921</v>
      </c>
      <c r="P9" s="318"/>
      <c r="Q9" s="31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309"/>
      <c r="B10" s="310"/>
      <c r="C10" s="310"/>
      <c r="D10" s="310"/>
      <c r="E10" s="310"/>
      <c r="F10" s="188"/>
      <c r="G10" s="270" t="s">
        <v>80</v>
      </c>
      <c r="H10" s="315" t="s">
        <v>809</v>
      </c>
      <c r="I10" s="315" t="s">
        <v>810</v>
      </c>
      <c r="J10" s="315" t="s">
        <v>778</v>
      </c>
      <c r="K10" s="315" t="s">
        <v>623</v>
      </c>
      <c r="L10" s="315"/>
      <c r="M10" s="316"/>
      <c r="N10" s="41"/>
      <c r="O10" s="282" t="s">
        <v>922</v>
      </c>
      <c r="P10" s="282" t="s">
        <v>923</v>
      </c>
      <c r="Q10" s="282" t="s">
        <v>924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311"/>
      <c r="B11" s="312"/>
      <c r="C11" s="312"/>
      <c r="D11" s="312"/>
      <c r="E11" s="312"/>
      <c r="F11" s="190"/>
      <c r="G11" s="272"/>
      <c r="H11" s="317"/>
      <c r="I11" s="317"/>
      <c r="J11" s="317"/>
      <c r="K11" s="265" t="s">
        <v>622</v>
      </c>
      <c r="L11" s="265" t="s">
        <v>626</v>
      </c>
      <c r="M11" s="266" t="s">
        <v>449</v>
      </c>
      <c r="N11" s="41"/>
      <c r="O11" s="286">
        <f>SUM(J13)-O14</f>
        <v>11172749.85</v>
      </c>
      <c r="P11" s="287">
        <f>SUM(K13)-K17</f>
        <v>2207876.6999999997</v>
      </c>
      <c r="Q11" s="287">
        <f>SUM(I13)</f>
        <v>1390356.49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929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1390356.49</v>
      </c>
      <c r="J13" s="122">
        <f t="shared" si="0"/>
        <v>11697273.92</v>
      </c>
      <c r="K13" s="122">
        <f t="shared" si="0"/>
        <v>3836910.2199999997</v>
      </c>
      <c r="L13" s="122">
        <f t="shared" si="0"/>
        <v>12471.81</v>
      </c>
      <c r="M13" s="124">
        <f t="shared" si="0"/>
        <v>3849382.03</v>
      </c>
      <c r="N13" s="41"/>
      <c r="O13" s="280" t="s">
        <v>920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926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1390356.49</v>
      </c>
      <c r="J14" s="34">
        <f t="shared" si="1"/>
        <v>10670945.96</v>
      </c>
      <c r="K14" s="34">
        <f t="shared" si="1"/>
        <v>2207876.7</v>
      </c>
      <c r="L14" s="34">
        <f t="shared" si="1"/>
        <v>12471.81</v>
      </c>
      <c r="M14" s="36">
        <f t="shared" si="1"/>
        <v>2220348.51</v>
      </c>
      <c r="N14" s="41"/>
      <c r="O14" s="279">
        <f>2092767.84-1568243.77</f>
        <v>524524.0700000001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901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1026327.96</v>
      </c>
      <c r="K16" s="35">
        <f t="shared" si="2"/>
        <v>1629033.52</v>
      </c>
      <c r="L16" s="35">
        <f t="shared" si="2"/>
        <v>0</v>
      </c>
      <c r="M16" s="36">
        <f t="shared" si="2"/>
        <v>1629033.52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86</v>
      </c>
      <c r="B17" s="59" t="s">
        <v>89</v>
      </c>
      <c r="C17" s="59" t="s">
        <v>662</v>
      </c>
      <c r="D17" s="59" t="s">
        <v>666</v>
      </c>
      <c r="E17" s="60" t="s">
        <v>674</v>
      </c>
      <c r="F17" s="60" t="s">
        <v>175</v>
      </c>
      <c r="G17" s="53" t="s">
        <v>736</v>
      </c>
      <c r="H17" s="54">
        <v>2092767.84</v>
      </c>
      <c r="I17" s="54">
        <v>0</v>
      </c>
      <c r="J17" s="54">
        <v>524524.07</v>
      </c>
      <c r="K17" s="54">
        <v>1629033.52</v>
      </c>
      <c r="L17" s="54">
        <v>0</v>
      </c>
      <c r="M17" s="70">
        <v>1629033.52</v>
      </c>
      <c r="N17" s="41"/>
      <c r="O17" s="250">
        <f>H17-I17-J17</f>
        <v>1568243.77</v>
      </c>
      <c r="P17" s="291">
        <f>M17-O17</f>
        <v>60789.75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87</v>
      </c>
      <c r="B18" s="59" t="s">
        <v>90</v>
      </c>
      <c r="C18" s="59" t="s">
        <v>663</v>
      </c>
      <c r="D18" s="59" t="s">
        <v>668</v>
      </c>
      <c r="E18" s="60" t="s">
        <v>674</v>
      </c>
      <c r="F18" s="60" t="s">
        <v>378</v>
      </c>
      <c r="G18" s="55" t="s">
        <v>746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87</v>
      </c>
      <c r="B19" s="59" t="s">
        <v>90</v>
      </c>
      <c r="C19" s="59" t="s">
        <v>663</v>
      </c>
      <c r="D19" s="59" t="s">
        <v>667</v>
      </c>
      <c r="E19" s="60" t="s">
        <v>674</v>
      </c>
      <c r="F19" s="60" t="s">
        <v>174</v>
      </c>
      <c r="G19" s="53" t="s">
        <v>81</v>
      </c>
      <c r="H19" s="54">
        <v>501803.89</v>
      </c>
      <c r="I19" s="54">
        <v>0</v>
      </c>
      <c r="J19" s="54">
        <v>501803.89</v>
      </c>
      <c r="K19" s="54">
        <v>0</v>
      </c>
      <c r="L19" s="54">
        <v>0</v>
      </c>
      <c r="M19" s="70">
        <v>0</v>
      </c>
      <c r="N19" s="41"/>
      <c r="O19" s="250">
        <f>H19-I19-J19</f>
        <v>0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480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660135.83</v>
      </c>
      <c r="J20" s="35">
        <f t="shared" si="3"/>
        <v>4499782.41</v>
      </c>
      <c r="K20" s="35">
        <f t="shared" si="3"/>
        <v>1232550.4</v>
      </c>
      <c r="L20" s="35">
        <f t="shared" si="3"/>
        <v>0</v>
      </c>
      <c r="M20" s="36">
        <f t="shared" si="3"/>
        <v>1232550.4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87</v>
      </c>
      <c r="B21" s="62" t="s">
        <v>90</v>
      </c>
      <c r="C21" s="62" t="s">
        <v>663</v>
      </c>
      <c r="D21" s="62" t="s">
        <v>676</v>
      </c>
      <c r="E21" s="61" t="s">
        <v>674</v>
      </c>
      <c r="F21" s="61" t="s">
        <v>176</v>
      </c>
      <c r="G21" s="53" t="s">
        <v>740</v>
      </c>
      <c r="H21" s="54">
        <v>3983727.96</v>
      </c>
      <c r="I21" s="54">
        <v>349802.36</v>
      </c>
      <c r="J21" s="54">
        <v>2401375.2</v>
      </c>
      <c r="K21" s="54">
        <v>1232550.4</v>
      </c>
      <c r="L21" s="54">
        <v>0</v>
      </c>
      <c r="M21" s="70">
        <v>1232550.4</v>
      </c>
      <c r="N21" s="41"/>
      <c r="O21" s="250">
        <f>H21-I21-J21</f>
        <v>1232550.4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87</v>
      </c>
      <c r="B22" s="62" t="s">
        <v>90</v>
      </c>
      <c r="C22" s="62" t="s">
        <v>663</v>
      </c>
      <c r="D22" s="62" t="s">
        <v>677</v>
      </c>
      <c r="E22" s="61" t="s">
        <v>674</v>
      </c>
      <c r="F22" s="61" t="s">
        <v>177</v>
      </c>
      <c r="G22" s="53" t="s">
        <v>741</v>
      </c>
      <c r="H22" s="54">
        <v>135180.44</v>
      </c>
      <c r="I22" s="54">
        <v>61141.71</v>
      </c>
      <c r="J22" s="54">
        <v>74038.73</v>
      </c>
      <c r="K22" s="54">
        <v>0</v>
      </c>
      <c r="L22" s="54">
        <v>0</v>
      </c>
      <c r="M22" s="70">
        <v>0</v>
      </c>
      <c r="N22" s="41"/>
      <c r="O22" s="250">
        <f>H22-I22-J22</f>
        <v>0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87</v>
      </c>
      <c r="B23" s="62" t="s">
        <v>90</v>
      </c>
      <c r="C23" s="62" t="s">
        <v>663</v>
      </c>
      <c r="D23" s="62" t="s">
        <v>678</v>
      </c>
      <c r="E23" s="61" t="s">
        <v>674</v>
      </c>
      <c r="F23" s="61" t="s">
        <v>370</v>
      </c>
      <c r="G23" s="53" t="s">
        <v>742</v>
      </c>
      <c r="H23" s="54">
        <v>250705.43</v>
      </c>
      <c r="I23" s="54">
        <v>93167.66</v>
      </c>
      <c r="J23" s="54">
        <v>157537.77</v>
      </c>
      <c r="K23" s="54">
        <v>0</v>
      </c>
      <c r="L23" s="54">
        <v>0</v>
      </c>
      <c r="M23" s="70">
        <v>0</v>
      </c>
      <c r="N23" s="41"/>
      <c r="O23" s="250">
        <f>H23-I23-J23</f>
        <v>0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87</v>
      </c>
      <c r="B24" s="62" t="s">
        <v>627</v>
      </c>
      <c r="C24" s="62" t="s">
        <v>663</v>
      </c>
      <c r="D24" s="62" t="s">
        <v>628</v>
      </c>
      <c r="E24" s="61" t="s">
        <v>674</v>
      </c>
      <c r="F24" s="61" t="s">
        <v>371</v>
      </c>
      <c r="G24" s="56" t="s">
        <v>82</v>
      </c>
      <c r="H24" s="54">
        <v>2022854.81</v>
      </c>
      <c r="I24" s="54">
        <v>156024.1</v>
      </c>
      <c r="J24" s="54">
        <v>1866830.71</v>
      </c>
      <c r="K24" s="54">
        <v>0</v>
      </c>
      <c r="L24" s="54">
        <v>0</v>
      </c>
      <c r="M24" s="70">
        <v>0</v>
      </c>
      <c r="N24" s="41"/>
      <c r="O24" s="250">
        <f>H24-I24-J24</f>
        <v>0</v>
      </c>
      <c r="P24" s="250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891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642570.07</v>
      </c>
      <c r="J25" s="35">
        <f t="shared" si="4"/>
        <v>5783092.96</v>
      </c>
      <c r="K25" s="35">
        <f t="shared" si="4"/>
        <v>975326.3</v>
      </c>
      <c r="L25" s="35">
        <f t="shared" si="4"/>
        <v>12471.81</v>
      </c>
      <c r="M25" s="36">
        <f t="shared" si="4"/>
        <v>987798.11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87</v>
      </c>
      <c r="B26" s="59" t="s">
        <v>629</v>
      </c>
      <c r="C26" s="59" t="s">
        <v>631</v>
      </c>
      <c r="D26" s="59" t="s">
        <v>635</v>
      </c>
      <c r="E26" s="60" t="s">
        <v>674</v>
      </c>
      <c r="F26" s="60" t="s">
        <v>379</v>
      </c>
      <c r="G26" s="56" t="s">
        <v>835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v>0</v>
      </c>
      <c r="N26" s="41"/>
      <c r="O26" s="250">
        <f aca="true" t="shared" si="5" ref="O26:O34">H26-I26-J26</f>
        <v>0</v>
      </c>
      <c r="P26" s="250">
        <f aca="true" t="shared" si="6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87</v>
      </c>
      <c r="B27" s="59" t="s">
        <v>629</v>
      </c>
      <c r="C27" s="59" t="s">
        <v>631</v>
      </c>
      <c r="D27" s="59" t="s">
        <v>11</v>
      </c>
      <c r="E27" s="60" t="s">
        <v>674</v>
      </c>
      <c r="F27" s="60" t="s">
        <v>380</v>
      </c>
      <c r="G27" s="56" t="s">
        <v>836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v>0</v>
      </c>
      <c r="N27" s="41"/>
      <c r="O27" s="250">
        <f t="shared" si="5"/>
        <v>0</v>
      </c>
      <c r="P27" s="250">
        <f t="shared" si="6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87</v>
      </c>
      <c r="B28" s="59" t="s">
        <v>629</v>
      </c>
      <c r="C28" s="59" t="s">
        <v>631</v>
      </c>
      <c r="D28" s="59" t="s">
        <v>12</v>
      </c>
      <c r="E28" s="60" t="s">
        <v>674</v>
      </c>
      <c r="F28" s="60" t="s">
        <v>381</v>
      </c>
      <c r="G28" s="56" t="s">
        <v>785</v>
      </c>
      <c r="H28" s="54">
        <v>6020965.91</v>
      </c>
      <c r="I28" s="54">
        <v>355243.72</v>
      </c>
      <c r="J28" s="54">
        <v>4692266.86</v>
      </c>
      <c r="K28" s="54">
        <v>960983.52</v>
      </c>
      <c r="L28" s="54">
        <v>12471.81</v>
      </c>
      <c r="M28" s="70">
        <v>973455.33</v>
      </c>
      <c r="N28" s="41"/>
      <c r="O28" s="250">
        <f t="shared" si="5"/>
        <v>973455.3300000001</v>
      </c>
      <c r="P28" s="250">
        <f t="shared" si="6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87</v>
      </c>
      <c r="B29" s="59" t="s">
        <v>629</v>
      </c>
      <c r="C29" s="59" t="s">
        <v>632</v>
      </c>
      <c r="D29" s="59" t="s">
        <v>825</v>
      </c>
      <c r="E29" s="60" t="s">
        <v>674</v>
      </c>
      <c r="F29" s="60" t="s">
        <v>382</v>
      </c>
      <c r="G29" s="56" t="s">
        <v>837</v>
      </c>
      <c r="H29" s="54">
        <v>1116906.98</v>
      </c>
      <c r="I29" s="54">
        <v>83771.35</v>
      </c>
      <c r="J29" s="54">
        <v>1018792.85</v>
      </c>
      <c r="K29" s="54">
        <v>14342.78</v>
      </c>
      <c r="L29" s="54">
        <v>0</v>
      </c>
      <c r="M29" s="70">
        <v>14342.78</v>
      </c>
      <c r="N29" s="41"/>
      <c r="O29" s="250">
        <f t="shared" si="5"/>
        <v>14342.780000000028</v>
      </c>
      <c r="P29" s="250">
        <f t="shared" si="6"/>
        <v>-2.7284841053187847E-11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87</v>
      </c>
      <c r="B30" s="59" t="s">
        <v>630</v>
      </c>
      <c r="C30" s="59" t="s">
        <v>633</v>
      </c>
      <c r="D30" s="59" t="s">
        <v>826</v>
      </c>
      <c r="E30" s="60" t="s">
        <v>674</v>
      </c>
      <c r="F30" s="60" t="s">
        <v>373</v>
      </c>
      <c r="G30" s="57" t="s">
        <v>783</v>
      </c>
      <c r="H30" s="54">
        <v>25095</v>
      </c>
      <c r="I30" s="54">
        <v>16855</v>
      </c>
      <c r="J30" s="54">
        <v>8240</v>
      </c>
      <c r="K30" s="54">
        <v>0</v>
      </c>
      <c r="L30" s="54">
        <v>0</v>
      </c>
      <c r="M30" s="70">
        <v>0</v>
      </c>
      <c r="N30" s="41"/>
      <c r="O30" s="250">
        <f t="shared" si="5"/>
        <v>0</v>
      </c>
      <c r="P30" s="250">
        <f t="shared" si="6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87</v>
      </c>
      <c r="B31" s="59" t="s">
        <v>875</v>
      </c>
      <c r="C31" s="59" t="s">
        <v>634</v>
      </c>
      <c r="D31" s="59" t="s">
        <v>827</v>
      </c>
      <c r="E31" s="60" t="s">
        <v>674</v>
      </c>
      <c r="F31" s="60" t="s">
        <v>383</v>
      </c>
      <c r="G31" s="57" t="s">
        <v>838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v>0</v>
      </c>
      <c r="N31" s="41"/>
      <c r="O31" s="250">
        <f t="shared" si="5"/>
        <v>0</v>
      </c>
      <c r="P31" s="250">
        <f t="shared" si="6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87</v>
      </c>
      <c r="B32" s="59" t="s">
        <v>679</v>
      </c>
      <c r="C32" s="59" t="s">
        <v>634</v>
      </c>
      <c r="D32" s="59" t="s">
        <v>828</v>
      </c>
      <c r="E32" s="60" t="s">
        <v>674</v>
      </c>
      <c r="F32" s="60" t="s">
        <v>384</v>
      </c>
      <c r="G32" s="57" t="s">
        <v>306</v>
      </c>
      <c r="H32" s="54">
        <v>185122.48</v>
      </c>
      <c r="I32" s="54">
        <v>126700</v>
      </c>
      <c r="J32" s="54">
        <v>58422.48</v>
      </c>
      <c r="K32" s="54">
        <v>0</v>
      </c>
      <c r="L32" s="54">
        <v>0</v>
      </c>
      <c r="M32" s="70">
        <v>0</v>
      </c>
      <c r="N32" s="41"/>
      <c r="O32" s="250">
        <f t="shared" si="5"/>
        <v>0</v>
      </c>
      <c r="P32" s="250">
        <f t="shared" si="6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87</v>
      </c>
      <c r="B33" s="59" t="s">
        <v>629</v>
      </c>
      <c r="C33" s="59" t="s">
        <v>634</v>
      </c>
      <c r="D33" s="59" t="s">
        <v>829</v>
      </c>
      <c r="E33" s="60" t="s">
        <v>674</v>
      </c>
      <c r="F33" s="60" t="s">
        <v>385</v>
      </c>
      <c r="G33" s="57" t="s">
        <v>782</v>
      </c>
      <c r="H33" s="54">
        <v>60000</v>
      </c>
      <c r="I33" s="54">
        <v>60000</v>
      </c>
      <c r="J33" s="54">
        <v>0</v>
      </c>
      <c r="K33" s="54">
        <v>0</v>
      </c>
      <c r="L33" s="54">
        <v>0</v>
      </c>
      <c r="M33" s="70">
        <v>0</v>
      </c>
      <c r="N33" s="41"/>
      <c r="O33" s="250">
        <f t="shared" si="5"/>
        <v>0</v>
      </c>
      <c r="P33" s="250">
        <f t="shared" si="6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87</v>
      </c>
      <c r="B34" s="59" t="s">
        <v>679</v>
      </c>
      <c r="C34" s="59" t="s">
        <v>634</v>
      </c>
      <c r="D34" s="59" t="s">
        <v>830</v>
      </c>
      <c r="E34" s="60" t="s">
        <v>831</v>
      </c>
      <c r="F34" s="60" t="s">
        <v>386</v>
      </c>
      <c r="G34" s="57" t="s">
        <v>839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v>0</v>
      </c>
      <c r="N34" s="41"/>
      <c r="O34" s="250">
        <f t="shared" si="5"/>
        <v>0</v>
      </c>
      <c r="P34" s="250">
        <f t="shared" si="6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892</v>
      </c>
      <c r="B35" s="63"/>
      <c r="C35" s="63"/>
      <c r="D35" s="63"/>
      <c r="E35" s="63"/>
      <c r="F35" s="63"/>
      <c r="G35" s="64"/>
      <c r="H35" s="35">
        <f aca="true" t="shared" si="7" ref="H35:M35">SUM(H36:H37)</f>
        <v>453796.9</v>
      </c>
      <c r="I35" s="35">
        <f t="shared" si="7"/>
        <v>77534.31</v>
      </c>
      <c r="J35" s="35">
        <f t="shared" si="7"/>
        <v>376262.59</v>
      </c>
      <c r="K35" s="35">
        <f t="shared" si="7"/>
        <v>0</v>
      </c>
      <c r="L35" s="35">
        <f t="shared" si="7"/>
        <v>0</v>
      </c>
      <c r="M35" s="36">
        <f t="shared" si="7"/>
        <v>0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87</v>
      </c>
      <c r="B36" s="62" t="s">
        <v>875</v>
      </c>
      <c r="C36" s="62" t="s">
        <v>832</v>
      </c>
      <c r="D36" s="62" t="s">
        <v>833</v>
      </c>
      <c r="E36" s="61" t="s">
        <v>674</v>
      </c>
      <c r="F36" s="61" t="s">
        <v>387</v>
      </c>
      <c r="G36" s="57" t="s">
        <v>781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87</v>
      </c>
      <c r="B37" s="62" t="s">
        <v>679</v>
      </c>
      <c r="C37" s="62" t="s">
        <v>832</v>
      </c>
      <c r="D37" s="62" t="s">
        <v>834</v>
      </c>
      <c r="E37" s="61" t="s">
        <v>674</v>
      </c>
      <c r="F37" s="61" t="s">
        <v>388</v>
      </c>
      <c r="G37" s="56" t="s">
        <v>784</v>
      </c>
      <c r="H37" s="54">
        <v>447334.9</v>
      </c>
      <c r="I37" s="54">
        <v>77534.31</v>
      </c>
      <c r="J37" s="54">
        <v>369800.59</v>
      </c>
      <c r="K37" s="54">
        <v>0</v>
      </c>
      <c r="L37" s="54">
        <v>0</v>
      </c>
      <c r="M37" s="70">
        <v>0</v>
      </c>
      <c r="N37" s="41"/>
      <c r="O37" s="250">
        <f>H37-I37-J37</f>
        <v>0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23</v>
      </c>
      <c r="B38" s="63"/>
      <c r="C38" s="63"/>
      <c r="D38" s="63"/>
      <c r="E38" s="63"/>
      <c r="F38" s="63"/>
      <c r="G38" s="64"/>
      <c r="H38" s="35">
        <f aca="true" t="shared" si="8" ref="H38:M38">SUM(H39:H41)</f>
        <v>8810.28</v>
      </c>
      <c r="I38" s="35">
        <f t="shared" si="8"/>
        <v>8810.28</v>
      </c>
      <c r="J38" s="35">
        <f t="shared" si="8"/>
        <v>0</v>
      </c>
      <c r="K38" s="35">
        <f t="shared" si="8"/>
        <v>0</v>
      </c>
      <c r="L38" s="35">
        <f t="shared" si="8"/>
        <v>0</v>
      </c>
      <c r="M38" s="36">
        <f t="shared" si="8"/>
        <v>0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87</v>
      </c>
      <c r="B39" s="62" t="s">
        <v>613</v>
      </c>
      <c r="C39" s="62" t="s">
        <v>633</v>
      </c>
      <c r="D39" s="62" t="s">
        <v>616</v>
      </c>
      <c r="E39" s="61" t="s">
        <v>674</v>
      </c>
      <c r="F39" s="61" t="s">
        <v>374</v>
      </c>
      <c r="G39" s="56" t="s">
        <v>83</v>
      </c>
      <c r="H39" s="54">
        <v>3318.22</v>
      </c>
      <c r="I39" s="54">
        <v>3318.22</v>
      </c>
      <c r="J39" s="54">
        <v>0</v>
      </c>
      <c r="K39" s="54">
        <v>0</v>
      </c>
      <c r="L39" s="54">
        <v>0</v>
      </c>
      <c r="M39" s="70">
        <v>0</v>
      </c>
      <c r="N39" s="41"/>
      <c r="O39" s="250">
        <f>H39-I39-J39</f>
        <v>0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87</v>
      </c>
      <c r="B40" s="62" t="s">
        <v>614</v>
      </c>
      <c r="C40" s="62" t="s">
        <v>633</v>
      </c>
      <c r="D40" s="62" t="s">
        <v>617</v>
      </c>
      <c r="E40" s="61" t="s">
        <v>674</v>
      </c>
      <c r="F40" s="61" t="s">
        <v>375</v>
      </c>
      <c r="G40" s="56" t="s">
        <v>84</v>
      </c>
      <c r="H40" s="54">
        <v>3385.96</v>
      </c>
      <c r="I40" s="54">
        <v>3385.96</v>
      </c>
      <c r="J40" s="54">
        <v>0</v>
      </c>
      <c r="K40" s="54">
        <v>0</v>
      </c>
      <c r="L40" s="54">
        <v>0</v>
      </c>
      <c r="M40" s="70">
        <v>0</v>
      </c>
      <c r="N40" s="41"/>
      <c r="O40" s="250">
        <f>H40-I40-J40</f>
        <v>0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87</v>
      </c>
      <c r="B41" s="62" t="s">
        <v>615</v>
      </c>
      <c r="C41" s="62" t="s">
        <v>633</v>
      </c>
      <c r="D41" s="62" t="s">
        <v>618</v>
      </c>
      <c r="E41" s="61" t="s">
        <v>674</v>
      </c>
      <c r="F41" s="61" t="s">
        <v>376</v>
      </c>
      <c r="G41" s="56" t="s">
        <v>840</v>
      </c>
      <c r="H41" s="54">
        <v>2106.1</v>
      </c>
      <c r="I41" s="54">
        <v>2106.1</v>
      </c>
      <c r="J41" s="54">
        <v>0</v>
      </c>
      <c r="K41" s="54">
        <v>0</v>
      </c>
      <c r="L41" s="54">
        <v>0</v>
      </c>
      <c r="M41" s="70">
        <v>0</v>
      </c>
      <c r="N41" s="41"/>
      <c r="O41" s="250">
        <f>H41-I41-J41</f>
        <v>0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919</v>
      </c>
      <c r="B42" s="63"/>
      <c r="C42" s="63"/>
      <c r="D42" s="63"/>
      <c r="E42" s="63"/>
      <c r="F42" s="63"/>
      <c r="G42" s="64"/>
      <c r="H42" s="35">
        <f aca="true" t="shared" si="9" ref="H42:M42">SUM(H43)</f>
        <v>13114</v>
      </c>
      <c r="I42" s="35">
        <f t="shared" si="9"/>
        <v>1306</v>
      </c>
      <c r="J42" s="35">
        <f t="shared" si="9"/>
        <v>11808</v>
      </c>
      <c r="K42" s="35">
        <f t="shared" si="9"/>
        <v>0</v>
      </c>
      <c r="L42" s="35">
        <f t="shared" si="9"/>
        <v>0</v>
      </c>
      <c r="M42" s="36">
        <f t="shared" si="9"/>
        <v>0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87</v>
      </c>
      <c r="B43" s="62" t="s">
        <v>619</v>
      </c>
      <c r="C43" s="62" t="s">
        <v>633</v>
      </c>
      <c r="D43" s="62" t="s">
        <v>620</v>
      </c>
      <c r="E43" s="61" t="s">
        <v>674</v>
      </c>
      <c r="F43" s="61" t="s">
        <v>377</v>
      </c>
      <c r="G43" s="57" t="s">
        <v>85</v>
      </c>
      <c r="H43" s="54">
        <v>13114</v>
      </c>
      <c r="I43" s="54">
        <v>1306</v>
      </c>
      <c r="J43" s="54">
        <v>11808</v>
      </c>
      <c r="K43" s="54">
        <v>0</v>
      </c>
      <c r="L43" s="54">
        <v>0</v>
      </c>
      <c r="M43" s="70">
        <v>0</v>
      </c>
      <c r="N43" s="41"/>
      <c r="O43" s="250">
        <f>H43-I43-J43</f>
        <v>0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725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300" verticalDpi="300" orientation="landscape" paperSize="9" scale="39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25" zoomScaleNormal="25" workbookViewId="0" topLeftCell="A1">
      <selection activeCell="A6" sqref="A6:H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421875" style="0" bestFit="1" customWidth="1"/>
    <col min="16" max="17" width="25.28125" style="0" bestFit="1" customWidth="1"/>
  </cols>
  <sheetData>
    <row r="1" spans="1:13" ht="39.75" customHeight="1">
      <c r="A1" s="182" t="s">
        <v>624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19" t="s">
        <v>866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306" t="s">
        <v>928</v>
      </c>
      <c r="B5" s="306"/>
      <c r="C5" s="306"/>
      <c r="D5" s="306"/>
      <c r="E5" s="306"/>
      <c r="F5" s="306"/>
      <c r="G5" s="306"/>
      <c r="H5" s="248"/>
      <c r="I5" s="246"/>
      <c r="J5" s="243"/>
      <c r="K5" s="251"/>
      <c r="L5" s="243"/>
      <c r="M5" s="7"/>
    </row>
    <row r="6" spans="1:13" ht="39.75" customHeight="1" thickBot="1">
      <c r="A6" s="320" t="s">
        <v>753</v>
      </c>
      <c r="B6" s="320"/>
      <c r="C6" s="320"/>
      <c r="D6" s="320"/>
      <c r="E6" s="320"/>
      <c r="F6" s="320"/>
      <c r="G6" s="320"/>
      <c r="H6" s="320"/>
      <c r="I6" s="10"/>
      <c r="J6" s="8"/>
      <c r="K6" s="8"/>
      <c r="L6" s="8"/>
      <c r="M6" s="184" t="s">
        <v>726</v>
      </c>
    </row>
    <row r="7" spans="1:17" ht="34.5" customHeight="1" thickTop="1">
      <c r="A7" s="307" t="s">
        <v>625</v>
      </c>
      <c r="B7" s="308"/>
      <c r="C7" s="308"/>
      <c r="D7" s="308"/>
      <c r="E7" s="308"/>
      <c r="F7" s="191"/>
      <c r="G7" s="268"/>
      <c r="H7" s="313" t="s">
        <v>779</v>
      </c>
      <c r="I7" s="313"/>
      <c r="J7" s="313"/>
      <c r="K7" s="313"/>
      <c r="L7" s="313"/>
      <c r="M7" s="314"/>
      <c r="O7" s="318" t="s">
        <v>921</v>
      </c>
      <c r="P7" s="318"/>
      <c r="Q7" s="318"/>
    </row>
    <row r="8" spans="1:17" ht="34.5" customHeight="1">
      <c r="A8" s="309"/>
      <c r="B8" s="310"/>
      <c r="C8" s="310"/>
      <c r="D8" s="310"/>
      <c r="E8" s="310"/>
      <c r="F8" s="192"/>
      <c r="G8" s="270" t="s">
        <v>80</v>
      </c>
      <c r="H8" s="315" t="s">
        <v>809</v>
      </c>
      <c r="I8" s="315" t="s">
        <v>810</v>
      </c>
      <c r="J8" s="315" t="s">
        <v>778</v>
      </c>
      <c r="K8" s="315" t="s">
        <v>623</v>
      </c>
      <c r="L8" s="315"/>
      <c r="M8" s="316"/>
      <c r="O8" s="282" t="s">
        <v>922</v>
      </c>
      <c r="P8" s="282" t="s">
        <v>923</v>
      </c>
      <c r="Q8" s="282" t="s">
        <v>924</v>
      </c>
    </row>
    <row r="9" spans="1:17" ht="34.5" customHeight="1" thickBot="1">
      <c r="A9" s="311"/>
      <c r="B9" s="312"/>
      <c r="C9" s="312"/>
      <c r="D9" s="312"/>
      <c r="E9" s="312"/>
      <c r="F9" s="193"/>
      <c r="G9" s="272"/>
      <c r="H9" s="317"/>
      <c r="I9" s="317"/>
      <c r="J9" s="317"/>
      <c r="K9" s="265" t="s">
        <v>622</v>
      </c>
      <c r="L9" s="265" t="s">
        <v>626</v>
      </c>
      <c r="M9" s="266" t="s">
        <v>449</v>
      </c>
      <c r="O9" s="286">
        <f>SUM(J11)-O12</f>
        <v>8535155.209999999</v>
      </c>
      <c r="P9" s="287">
        <f>SUM(K11)-K14</f>
        <v>442604.24</v>
      </c>
      <c r="Q9" s="287">
        <f>SUM(I11)</f>
        <v>905697.7300000001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929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905697.7300000001</v>
      </c>
      <c r="J11" s="122">
        <f t="shared" si="0"/>
        <v>8617737.95</v>
      </c>
      <c r="K11" s="122">
        <f t="shared" si="0"/>
        <v>442604.24</v>
      </c>
      <c r="L11" s="122">
        <f t="shared" si="0"/>
        <v>146188.69</v>
      </c>
      <c r="M11" s="124">
        <f t="shared" si="0"/>
        <v>588792.9299999999</v>
      </c>
      <c r="O11" s="280" t="s">
        <v>920</v>
      </c>
      <c r="Q11" s="112"/>
    </row>
    <row r="12" spans="1:17" ht="39.75" customHeight="1">
      <c r="A12" s="32" t="s">
        <v>926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902859.86</v>
      </c>
      <c r="J12" s="34">
        <f t="shared" si="1"/>
        <v>8535155.21</v>
      </c>
      <c r="K12" s="34">
        <f t="shared" si="1"/>
        <v>442604.24</v>
      </c>
      <c r="L12" s="34">
        <f t="shared" si="1"/>
        <v>146188.69</v>
      </c>
      <c r="M12" s="36">
        <f t="shared" si="1"/>
        <v>588792.9299999999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901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86</v>
      </c>
      <c r="B15" s="22" t="s">
        <v>89</v>
      </c>
      <c r="C15" s="22" t="s">
        <v>662</v>
      </c>
      <c r="D15" s="22" t="s">
        <v>666</v>
      </c>
      <c r="E15" s="23" t="s">
        <v>674</v>
      </c>
      <c r="F15" s="23" t="s">
        <v>175</v>
      </c>
      <c r="G15" s="16" t="s">
        <v>76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87</v>
      </c>
      <c r="B16" s="22" t="s">
        <v>90</v>
      </c>
      <c r="C16" s="22" t="s">
        <v>663</v>
      </c>
      <c r="D16" s="22" t="s">
        <v>667</v>
      </c>
      <c r="E16" s="23" t="s">
        <v>674</v>
      </c>
      <c r="F16" s="23" t="s">
        <v>174</v>
      </c>
      <c r="G16" s="16" t="s">
        <v>902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v>0</v>
      </c>
      <c r="O16" s="254">
        <f aca="true" t="shared" si="3" ref="O16:O22">H16-I16-J16</f>
        <v>0.2599999999947613</v>
      </c>
      <c r="P16" s="254">
        <f aca="true" t="shared" si="4" ref="P16:P22">M16-O16</f>
        <v>-0.2599999999947613</v>
      </c>
    </row>
    <row r="17" spans="1:16" ht="30" customHeight="1">
      <c r="A17" s="28" t="s">
        <v>87</v>
      </c>
      <c r="B17" s="22" t="s">
        <v>90</v>
      </c>
      <c r="C17" s="22" t="s">
        <v>663</v>
      </c>
      <c r="D17" s="22" t="s">
        <v>668</v>
      </c>
      <c r="E17" s="23" t="s">
        <v>674</v>
      </c>
      <c r="F17" s="23" t="s">
        <v>378</v>
      </c>
      <c r="G17" s="16" t="s">
        <v>314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v>0</v>
      </c>
      <c r="O17" s="254">
        <f t="shared" si="3"/>
        <v>0</v>
      </c>
      <c r="P17" s="254">
        <f t="shared" si="4"/>
        <v>0</v>
      </c>
    </row>
    <row r="18" spans="1:16" ht="30" customHeight="1">
      <c r="A18" s="28" t="s">
        <v>87</v>
      </c>
      <c r="B18" s="22" t="s">
        <v>659</v>
      </c>
      <c r="C18" s="22" t="s">
        <v>663</v>
      </c>
      <c r="D18" s="22" t="s">
        <v>669</v>
      </c>
      <c r="E18" s="23" t="s">
        <v>674</v>
      </c>
      <c r="F18" s="23" t="s">
        <v>389</v>
      </c>
      <c r="G18" s="18" t="s">
        <v>328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v>0</v>
      </c>
      <c r="O18" s="254">
        <f t="shared" si="3"/>
        <v>0</v>
      </c>
      <c r="P18" s="254">
        <f t="shared" si="4"/>
        <v>0</v>
      </c>
    </row>
    <row r="19" spans="1:16" ht="30" customHeight="1">
      <c r="A19" s="28" t="s">
        <v>87</v>
      </c>
      <c r="B19" s="22" t="s">
        <v>660</v>
      </c>
      <c r="C19" s="22" t="s">
        <v>664</v>
      </c>
      <c r="D19" s="22" t="s">
        <v>670</v>
      </c>
      <c r="E19" s="23" t="s">
        <v>674</v>
      </c>
      <c r="F19" s="23" t="s">
        <v>390</v>
      </c>
      <c r="G19" s="19" t="s">
        <v>303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v>0</v>
      </c>
      <c r="O19" s="254">
        <f t="shared" si="3"/>
        <v>0</v>
      </c>
      <c r="P19" s="254">
        <f t="shared" si="4"/>
        <v>0</v>
      </c>
    </row>
    <row r="20" spans="1:16" ht="30" customHeight="1">
      <c r="A20" s="28" t="s">
        <v>87</v>
      </c>
      <c r="B20" s="22" t="s">
        <v>660</v>
      </c>
      <c r="C20" s="22" t="s">
        <v>664</v>
      </c>
      <c r="D20" s="22" t="s">
        <v>671</v>
      </c>
      <c r="E20" s="23" t="s">
        <v>674</v>
      </c>
      <c r="F20" s="23" t="s">
        <v>391</v>
      </c>
      <c r="G20" s="19" t="s">
        <v>304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v>0</v>
      </c>
      <c r="O20" s="254">
        <f t="shared" si="3"/>
        <v>0</v>
      </c>
      <c r="P20" s="254">
        <f t="shared" si="4"/>
        <v>0</v>
      </c>
    </row>
    <row r="21" spans="1:16" ht="30" customHeight="1">
      <c r="A21" s="28" t="s">
        <v>87</v>
      </c>
      <c r="B21" s="22" t="s">
        <v>660</v>
      </c>
      <c r="C21" s="22" t="s">
        <v>664</v>
      </c>
      <c r="D21" s="22" t="s">
        <v>672</v>
      </c>
      <c r="E21" s="23" t="s">
        <v>674</v>
      </c>
      <c r="F21" s="23" t="s">
        <v>392</v>
      </c>
      <c r="G21" s="19" t="s">
        <v>305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v>0</v>
      </c>
      <c r="O21" s="254">
        <f t="shared" si="3"/>
        <v>0</v>
      </c>
      <c r="P21" s="254">
        <f t="shared" si="4"/>
        <v>0</v>
      </c>
    </row>
    <row r="22" spans="1:16" ht="30" customHeight="1">
      <c r="A22" s="28" t="s">
        <v>88</v>
      </c>
      <c r="B22" s="22" t="s">
        <v>661</v>
      </c>
      <c r="C22" s="22" t="s">
        <v>665</v>
      </c>
      <c r="D22" s="22" t="s">
        <v>673</v>
      </c>
      <c r="E22" s="23" t="s">
        <v>674</v>
      </c>
      <c r="F22" s="23" t="s">
        <v>393</v>
      </c>
      <c r="G22" s="20" t="s">
        <v>124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v>0</v>
      </c>
      <c r="O22" s="254">
        <f t="shared" si="3"/>
        <v>0</v>
      </c>
      <c r="P22" s="254">
        <f t="shared" si="4"/>
        <v>0</v>
      </c>
    </row>
    <row r="23" spans="1:13" ht="39.75" customHeight="1">
      <c r="A23" s="32" t="s">
        <v>480</v>
      </c>
      <c r="B23" s="25"/>
      <c r="C23" s="25"/>
      <c r="D23" s="25"/>
      <c r="E23" s="25"/>
      <c r="F23" s="25"/>
      <c r="G23" s="33"/>
      <c r="H23" s="35">
        <f aca="true" t="shared" si="5" ref="H23:M23">SUM(H24:H26)</f>
        <v>902951.52</v>
      </c>
      <c r="I23" s="35">
        <f t="shared" si="5"/>
        <v>139108.63999999998</v>
      </c>
      <c r="J23" s="34">
        <f t="shared" si="5"/>
        <v>752215.62</v>
      </c>
      <c r="K23" s="34">
        <f t="shared" si="5"/>
        <v>8378.710000000001</v>
      </c>
      <c r="L23" s="34">
        <f t="shared" si="5"/>
        <v>3248.55</v>
      </c>
      <c r="M23" s="36">
        <f t="shared" si="5"/>
        <v>11627.26</v>
      </c>
    </row>
    <row r="24" spans="1:16" ht="30" customHeight="1">
      <c r="A24" s="30" t="s">
        <v>87</v>
      </c>
      <c r="B24" s="14" t="s">
        <v>90</v>
      </c>
      <c r="C24" s="14" t="s">
        <v>663</v>
      </c>
      <c r="D24" s="14" t="s">
        <v>676</v>
      </c>
      <c r="E24" s="15" t="s">
        <v>674</v>
      </c>
      <c r="F24" s="23" t="s">
        <v>176</v>
      </c>
      <c r="G24" s="16" t="s">
        <v>475</v>
      </c>
      <c r="H24" s="17">
        <v>264360.35</v>
      </c>
      <c r="I24" s="17">
        <v>99207.68</v>
      </c>
      <c r="J24" s="17">
        <v>157846.01</v>
      </c>
      <c r="K24" s="17">
        <v>4058.11</v>
      </c>
      <c r="L24" s="17">
        <v>3248.55</v>
      </c>
      <c r="M24" s="29">
        <v>7306.66</v>
      </c>
      <c r="O24" s="254">
        <f>H24-I24-J24</f>
        <v>7306.659999999974</v>
      </c>
      <c r="P24" s="254">
        <f>M24-O24</f>
        <v>2.546585164964199E-11</v>
      </c>
    </row>
    <row r="25" spans="1:16" ht="30" customHeight="1">
      <c r="A25" s="30" t="s">
        <v>87</v>
      </c>
      <c r="B25" s="14" t="s">
        <v>90</v>
      </c>
      <c r="C25" s="14" t="s">
        <v>663</v>
      </c>
      <c r="D25" s="14" t="s">
        <v>677</v>
      </c>
      <c r="E25" s="15" t="s">
        <v>674</v>
      </c>
      <c r="F25" s="23" t="s">
        <v>177</v>
      </c>
      <c r="G25" s="16" t="s">
        <v>178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87</v>
      </c>
      <c r="B26" s="14" t="s">
        <v>90</v>
      </c>
      <c r="C26" s="14" t="s">
        <v>663</v>
      </c>
      <c r="D26" s="14" t="s">
        <v>678</v>
      </c>
      <c r="E26" s="15" t="s">
        <v>674</v>
      </c>
      <c r="F26" s="23" t="s">
        <v>370</v>
      </c>
      <c r="G26" s="16" t="s">
        <v>476</v>
      </c>
      <c r="H26" s="17">
        <v>560405.17</v>
      </c>
      <c r="I26" s="17">
        <v>39900.96</v>
      </c>
      <c r="J26" s="17">
        <v>516183.61</v>
      </c>
      <c r="K26" s="17">
        <v>4320.6</v>
      </c>
      <c r="L26" s="17">
        <v>0</v>
      </c>
      <c r="M26" s="29">
        <v>4320.6</v>
      </c>
      <c r="O26" s="254">
        <f>H26-I26-J26</f>
        <v>4320.600000000035</v>
      </c>
      <c r="P26" s="254">
        <f>M26-O26</f>
        <v>-3.456079866737127E-11</v>
      </c>
    </row>
    <row r="27" spans="1:13" ht="39.75" customHeight="1">
      <c r="A27" s="32" t="s">
        <v>932</v>
      </c>
      <c r="B27" s="25"/>
      <c r="C27" s="25"/>
      <c r="D27" s="25"/>
      <c r="E27" s="25"/>
      <c r="F27" s="25"/>
      <c r="G27" s="33"/>
      <c r="H27" s="35">
        <f aca="true" t="shared" si="6" ref="H27:M27">SUM(H28:H29)</f>
        <v>1153320.5799999998</v>
      </c>
      <c r="I27" s="35">
        <f t="shared" si="6"/>
        <v>82311.09999999999</v>
      </c>
      <c r="J27" s="34">
        <f t="shared" si="6"/>
        <v>804494.4600000001</v>
      </c>
      <c r="K27" s="34">
        <f t="shared" si="6"/>
        <v>249344.51</v>
      </c>
      <c r="L27" s="34">
        <f t="shared" si="6"/>
        <v>17170.510000000002</v>
      </c>
      <c r="M27" s="36">
        <f t="shared" si="6"/>
        <v>266515.02</v>
      </c>
    </row>
    <row r="28" spans="1:16" ht="30" customHeight="1">
      <c r="A28" s="30" t="s">
        <v>87</v>
      </c>
      <c r="B28" s="14" t="s">
        <v>679</v>
      </c>
      <c r="C28" s="14" t="s">
        <v>664</v>
      </c>
      <c r="D28" s="14" t="s">
        <v>680</v>
      </c>
      <c r="E28" s="15" t="s">
        <v>674</v>
      </c>
      <c r="F28" s="23" t="s">
        <v>394</v>
      </c>
      <c r="G28" s="19" t="s">
        <v>868</v>
      </c>
      <c r="H28" s="17">
        <v>1078223.19</v>
      </c>
      <c r="I28" s="17">
        <v>78273.18</v>
      </c>
      <c r="J28" s="17">
        <v>737686.17</v>
      </c>
      <c r="K28" s="17">
        <v>245475.87</v>
      </c>
      <c r="L28" s="17">
        <v>16787.97</v>
      </c>
      <c r="M28" s="29">
        <v>262263.84</v>
      </c>
      <c r="O28" s="254">
        <f>H28-I28-J28</f>
        <v>262263.83999999997</v>
      </c>
      <c r="P28" s="254">
        <f>M28-O28</f>
        <v>0</v>
      </c>
    </row>
    <row r="29" spans="1:16" ht="30" customHeight="1">
      <c r="A29" s="30" t="s">
        <v>87</v>
      </c>
      <c r="B29" s="14" t="s">
        <v>679</v>
      </c>
      <c r="C29" s="14" t="s">
        <v>664</v>
      </c>
      <c r="D29" s="14" t="s">
        <v>681</v>
      </c>
      <c r="E29" s="15" t="s">
        <v>674</v>
      </c>
      <c r="F29" s="23" t="s">
        <v>395</v>
      </c>
      <c r="G29" s="19" t="s">
        <v>869</v>
      </c>
      <c r="H29" s="17">
        <v>75097.39</v>
      </c>
      <c r="I29" s="17">
        <v>4037.92</v>
      </c>
      <c r="J29" s="17">
        <v>66808.29</v>
      </c>
      <c r="K29" s="17">
        <v>3868.64</v>
      </c>
      <c r="L29" s="17">
        <v>382.54</v>
      </c>
      <c r="M29" s="29">
        <v>4251.18</v>
      </c>
      <c r="O29" s="254">
        <f>H29-I29-J29</f>
        <v>4251.180000000008</v>
      </c>
      <c r="P29" s="254">
        <f>M29-O29</f>
        <v>-7.275957614183426E-12</v>
      </c>
    </row>
    <row r="30" spans="1:13" ht="39.75" customHeight="1">
      <c r="A30" s="32" t="s">
        <v>933</v>
      </c>
      <c r="B30" s="25"/>
      <c r="C30" s="25"/>
      <c r="D30" s="25"/>
      <c r="E30" s="25"/>
      <c r="F30" s="25"/>
      <c r="G30" s="33"/>
      <c r="H30" s="35">
        <f aca="true" t="shared" si="7" ref="H30:M30">SUM(H31)</f>
        <v>177511.58</v>
      </c>
      <c r="I30" s="35">
        <f t="shared" si="7"/>
        <v>13.37</v>
      </c>
      <c r="J30" s="34">
        <f t="shared" si="7"/>
        <v>177498.21</v>
      </c>
      <c r="K30" s="34">
        <f t="shared" si="7"/>
        <v>0</v>
      </c>
      <c r="L30" s="34">
        <f t="shared" si="7"/>
        <v>0</v>
      </c>
      <c r="M30" s="36">
        <f t="shared" si="7"/>
        <v>0</v>
      </c>
    </row>
    <row r="31" spans="1:16" ht="30" customHeight="1">
      <c r="A31" s="30" t="s">
        <v>87</v>
      </c>
      <c r="B31" s="14" t="s">
        <v>660</v>
      </c>
      <c r="C31" s="14" t="s">
        <v>664</v>
      </c>
      <c r="D31" s="14" t="s">
        <v>682</v>
      </c>
      <c r="E31" s="15" t="s">
        <v>674</v>
      </c>
      <c r="F31" s="23" t="s">
        <v>396</v>
      </c>
      <c r="G31" s="19" t="s">
        <v>870</v>
      </c>
      <c r="H31" s="17">
        <v>177511.58</v>
      </c>
      <c r="I31" s="17">
        <v>13.37</v>
      </c>
      <c r="J31" s="17">
        <v>177498.21</v>
      </c>
      <c r="K31" s="17">
        <v>0</v>
      </c>
      <c r="L31" s="17">
        <v>0</v>
      </c>
      <c r="M31" s="29">
        <v>0</v>
      </c>
      <c r="O31" s="254">
        <f>H31-I31-J31</f>
        <v>0</v>
      </c>
      <c r="P31" s="254">
        <f>M31-O31</f>
        <v>0</v>
      </c>
    </row>
    <row r="32" spans="1:13" ht="39.75" customHeight="1">
      <c r="A32" s="32" t="s">
        <v>934</v>
      </c>
      <c r="B32" s="25"/>
      <c r="C32" s="25"/>
      <c r="D32" s="25"/>
      <c r="E32" s="25"/>
      <c r="F32" s="25"/>
      <c r="G32" s="33"/>
      <c r="H32" s="35">
        <f aca="true" t="shared" si="8" ref="H32:M32">SUM(H33)</f>
        <v>23590.44</v>
      </c>
      <c r="I32" s="35">
        <f t="shared" si="8"/>
        <v>0</v>
      </c>
      <c r="J32" s="34">
        <f t="shared" si="8"/>
        <v>0</v>
      </c>
      <c r="K32" s="34">
        <f t="shared" si="8"/>
        <v>23590.44</v>
      </c>
      <c r="L32" s="34">
        <f t="shared" si="8"/>
        <v>0</v>
      </c>
      <c r="M32" s="36">
        <f t="shared" si="8"/>
        <v>23590.44</v>
      </c>
    </row>
    <row r="33" spans="1:16" ht="30" customHeight="1">
      <c r="A33" s="30" t="s">
        <v>87</v>
      </c>
      <c r="B33" s="14" t="s">
        <v>660</v>
      </c>
      <c r="C33" s="14" t="s">
        <v>664</v>
      </c>
      <c r="D33" s="14" t="s">
        <v>683</v>
      </c>
      <c r="E33" s="15" t="s">
        <v>674</v>
      </c>
      <c r="F33" s="23" t="s">
        <v>397</v>
      </c>
      <c r="G33" s="18" t="s">
        <v>728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935</v>
      </c>
      <c r="B34" s="25"/>
      <c r="C34" s="25"/>
      <c r="D34" s="25"/>
      <c r="E34" s="25"/>
      <c r="F34" s="25"/>
      <c r="G34" s="33"/>
      <c r="H34" s="35">
        <f aca="true" t="shared" si="9" ref="H34:M34">SUM(H35:H36)</f>
        <v>3348214.8200000003</v>
      </c>
      <c r="I34" s="35">
        <f t="shared" si="9"/>
        <v>370859.08</v>
      </c>
      <c r="J34" s="34">
        <f t="shared" si="9"/>
        <v>2844871.36</v>
      </c>
      <c r="K34" s="34">
        <f t="shared" si="9"/>
        <v>58882.27</v>
      </c>
      <c r="L34" s="34">
        <f t="shared" si="9"/>
        <v>73602.11</v>
      </c>
      <c r="M34" s="36">
        <f t="shared" si="9"/>
        <v>132484.38</v>
      </c>
    </row>
    <row r="35" spans="1:16" ht="30" customHeight="1">
      <c r="A35" s="30" t="s">
        <v>87</v>
      </c>
      <c r="B35" s="14" t="s">
        <v>684</v>
      </c>
      <c r="C35" s="14" t="s">
        <v>673</v>
      </c>
      <c r="D35" s="14" t="s">
        <v>871</v>
      </c>
      <c r="E35" s="15" t="s">
        <v>674</v>
      </c>
      <c r="F35" s="23" t="s">
        <v>398</v>
      </c>
      <c r="G35" s="19" t="s">
        <v>179</v>
      </c>
      <c r="H35" s="17">
        <v>2844288.89</v>
      </c>
      <c r="I35" s="17">
        <v>364724.59</v>
      </c>
      <c r="J35" s="17">
        <v>2408314.02</v>
      </c>
      <c r="K35" s="17">
        <v>56776.28</v>
      </c>
      <c r="L35" s="17">
        <v>14474</v>
      </c>
      <c r="M35" s="29">
        <v>71250.28</v>
      </c>
      <c r="O35" s="254">
        <f>H35-I35-J35</f>
        <v>71250.28000000026</v>
      </c>
      <c r="P35" s="254">
        <f>M35-O35</f>
        <v>-2.6193447411060333E-10</v>
      </c>
    </row>
    <row r="36" spans="1:16" ht="30" customHeight="1">
      <c r="A36" s="30" t="s">
        <v>87</v>
      </c>
      <c r="B36" s="14" t="s">
        <v>684</v>
      </c>
      <c r="C36" s="14" t="s">
        <v>415</v>
      </c>
      <c r="D36" s="14" t="s">
        <v>872</v>
      </c>
      <c r="E36" s="15" t="s">
        <v>674</v>
      </c>
      <c r="F36" s="23" t="s">
        <v>399</v>
      </c>
      <c r="G36" s="19" t="s">
        <v>93</v>
      </c>
      <c r="H36" s="17">
        <v>503925.93</v>
      </c>
      <c r="I36" s="17">
        <v>6134.49</v>
      </c>
      <c r="J36" s="17">
        <v>436557.34</v>
      </c>
      <c r="K36" s="17">
        <v>2105.99</v>
      </c>
      <c r="L36" s="17">
        <v>59128.11</v>
      </c>
      <c r="M36" s="29">
        <v>61234.1</v>
      </c>
      <c r="O36" s="254">
        <f>H36-I36-J36</f>
        <v>61234.09999999998</v>
      </c>
      <c r="P36" s="254">
        <f>M36-O36</f>
        <v>0</v>
      </c>
    </row>
    <row r="37" spans="1:13" ht="39.75" customHeight="1">
      <c r="A37" s="32" t="s">
        <v>94</v>
      </c>
      <c r="B37" s="25"/>
      <c r="C37" s="25"/>
      <c r="D37" s="25"/>
      <c r="E37" s="25"/>
      <c r="F37" s="25"/>
      <c r="G37" s="33"/>
      <c r="H37" s="35">
        <f aca="true" t="shared" si="10" ref="H37:M37">SUM(H38:H47)</f>
        <v>4023018.86</v>
      </c>
      <c r="I37" s="35">
        <f t="shared" si="10"/>
        <v>295813.14</v>
      </c>
      <c r="J37" s="34">
        <f t="shared" si="10"/>
        <v>3573777.37</v>
      </c>
      <c r="K37" s="34">
        <f t="shared" si="10"/>
        <v>101260.83000000002</v>
      </c>
      <c r="L37" s="34">
        <f t="shared" si="10"/>
        <v>52167.52</v>
      </c>
      <c r="M37" s="36">
        <f t="shared" si="10"/>
        <v>153428.34999999998</v>
      </c>
    </row>
    <row r="38" spans="1:16" ht="30" customHeight="1">
      <c r="A38" s="30" t="s">
        <v>87</v>
      </c>
      <c r="B38" s="14" t="s">
        <v>873</v>
      </c>
      <c r="C38" s="14" t="s">
        <v>664</v>
      </c>
      <c r="D38" s="14" t="s">
        <v>877</v>
      </c>
      <c r="E38" s="15" t="s">
        <v>674</v>
      </c>
      <c r="F38" s="23" t="s">
        <v>400</v>
      </c>
      <c r="G38" s="19" t="s">
        <v>69</v>
      </c>
      <c r="H38" s="17">
        <v>447953.93</v>
      </c>
      <c r="I38" s="17">
        <v>17820.74</v>
      </c>
      <c r="J38" s="17">
        <v>425958.82</v>
      </c>
      <c r="K38" s="17">
        <v>4174.37</v>
      </c>
      <c r="L38" s="17">
        <v>0</v>
      </c>
      <c r="M38" s="29">
        <v>4174.37</v>
      </c>
      <c r="O38" s="254">
        <f aca="true" t="shared" si="11" ref="O38:O47">H38-I38-J38</f>
        <v>4174.369999999995</v>
      </c>
      <c r="P38" s="254">
        <f aca="true" t="shared" si="12" ref="P38:P47">M38-O38</f>
        <v>0</v>
      </c>
    </row>
    <row r="39" spans="1:16" ht="30" customHeight="1">
      <c r="A39" s="30" t="s">
        <v>87</v>
      </c>
      <c r="B39" s="14" t="s">
        <v>873</v>
      </c>
      <c r="C39" s="14" t="s">
        <v>664</v>
      </c>
      <c r="D39" s="14" t="s">
        <v>878</v>
      </c>
      <c r="E39" s="15" t="s">
        <v>674</v>
      </c>
      <c r="F39" s="23" t="s">
        <v>907</v>
      </c>
      <c r="G39" s="19" t="s">
        <v>70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v>0</v>
      </c>
      <c r="O39" s="254">
        <f t="shared" si="11"/>
        <v>0</v>
      </c>
      <c r="P39" s="254">
        <f t="shared" si="12"/>
        <v>0</v>
      </c>
    </row>
    <row r="40" spans="1:16" ht="30" customHeight="1">
      <c r="A40" s="30" t="s">
        <v>87</v>
      </c>
      <c r="B40" s="14" t="s">
        <v>660</v>
      </c>
      <c r="C40" s="14" t="s">
        <v>664</v>
      </c>
      <c r="D40" s="14" t="s">
        <v>670</v>
      </c>
      <c r="E40" s="15" t="s">
        <v>674</v>
      </c>
      <c r="F40" s="23" t="s">
        <v>390</v>
      </c>
      <c r="G40" s="19" t="s">
        <v>303</v>
      </c>
      <c r="H40" s="17">
        <v>146138.05</v>
      </c>
      <c r="I40" s="17">
        <v>5608.17</v>
      </c>
      <c r="J40" s="17">
        <v>127462.14</v>
      </c>
      <c r="K40" s="17">
        <v>13067.74</v>
      </c>
      <c r="L40" s="17">
        <v>0</v>
      </c>
      <c r="M40" s="29">
        <v>13067.74</v>
      </c>
      <c r="O40" s="254">
        <f t="shared" si="11"/>
        <v>13067.739999999976</v>
      </c>
      <c r="P40" s="254">
        <f t="shared" si="12"/>
        <v>2.3646862246096134E-11</v>
      </c>
    </row>
    <row r="41" spans="1:16" ht="30" customHeight="1">
      <c r="A41" s="30" t="s">
        <v>87</v>
      </c>
      <c r="B41" s="14" t="s">
        <v>660</v>
      </c>
      <c r="C41" s="14" t="s">
        <v>664</v>
      </c>
      <c r="D41" s="14" t="s">
        <v>671</v>
      </c>
      <c r="E41" s="15" t="s">
        <v>674</v>
      </c>
      <c r="F41" s="23" t="s">
        <v>391</v>
      </c>
      <c r="G41" s="19" t="s">
        <v>304</v>
      </c>
      <c r="H41" s="17">
        <v>167752.75</v>
      </c>
      <c r="I41" s="17">
        <v>22941.64</v>
      </c>
      <c r="J41" s="17">
        <v>144216.42</v>
      </c>
      <c r="K41" s="17">
        <v>67.65</v>
      </c>
      <c r="L41" s="17">
        <v>527.04</v>
      </c>
      <c r="M41" s="29">
        <v>594.69</v>
      </c>
      <c r="O41" s="254">
        <f t="shared" si="11"/>
        <v>594.6899999999732</v>
      </c>
      <c r="P41" s="254">
        <f t="shared" si="12"/>
        <v>2.6830093702301383E-11</v>
      </c>
    </row>
    <row r="42" spans="1:16" ht="30" customHeight="1">
      <c r="A42" s="30" t="s">
        <v>87</v>
      </c>
      <c r="B42" s="14" t="s">
        <v>660</v>
      </c>
      <c r="C42" s="14" t="s">
        <v>664</v>
      </c>
      <c r="D42" s="14" t="s">
        <v>672</v>
      </c>
      <c r="E42" s="15" t="s">
        <v>674</v>
      </c>
      <c r="F42" s="23" t="s">
        <v>392</v>
      </c>
      <c r="G42" s="19" t="s">
        <v>305</v>
      </c>
      <c r="H42" s="17">
        <v>167401.69</v>
      </c>
      <c r="I42" s="17">
        <v>12668.29</v>
      </c>
      <c r="J42" s="17">
        <v>147455.79</v>
      </c>
      <c r="K42" s="17">
        <v>2634.76</v>
      </c>
      <c r="L42" s="17">
        <v>4642.85</v>
      </c>
      <c r="M42" s="29">
        <v>7277.61</v>
      </c>
      <c r="O42" s="254">
        <f t="shared" si="11"/>
        <v>7277.609999999986</v>
      </c>
      <c r="P42" s="254">
        <f t="shared" si="12"/>
        <v>1.3642420526593924E-11</v>
      </c>
    </row>
    <row r="43" spans="1:16" ht="30" customHeight="1">
      <c r="A43" s="30" t="s">
        <v>87</v>
      </c>
      <c r="B43" s="14" t="s">
        <v>660</v>
      </c>
      <c r="C43" s="14" t="s">
        <v>664</v>
      </c>
      <c r="D43" s="14" t="s">
        <v>879</v>
      </c>
      <c r="E43" s="15" t="s">
        <v>674</v>
      </c>
      <c r="F43" s="23" t="s">
        <v>908</v>
      </c>
      <c r="G43" s="19" t="s">
        <v>71</v>
      </c>
      <c r="H43" s="17">
        <v>2307437.74</v>
      </c>
      <c r="I43" s="17">
        <v>112389.77</v>
      </c>
      <c r="J43" s="17">
        <v>2077891.74</v>
      </c>
      <c r="K43" s="17">
        <v>80986.66</v>
      </c>
      <c r="L43" s="17">
        <v>36169.57</v>
      </c>
      <c r="M43" s="29">
        <v>117156.23</v>
      </c>
      <c r="O43" s="254">
        <f t="shared" si="11"/>
        <v>117156.23000000021</v>
      </c>
      <c r="P43" s="254">
        <f t="shared" si="12"/>
        <v>-2.1827872842550278E-10</v>
      </c>
    </row>
    <row r="44" spans="1:16" ht="30" customHeight="1">
      <c r="A44" s="30" t="s">
        <v>87</v>
      </c>
      <c r="B44" s="14" t="s">
        <v>660</v>
      </c>
      <c r="C44" s="14" t="s">
        <v>876</v>
      </c>
      <c r="D44" s="14" t="s">
        <v>880</v>
      </c>
      <c r="E44" s="15" t="s">
        <v>674</v>
      </c>
      <c r="F44" s="23" t="s">
        <v>909</v>
      </c>
      <c r="G44" s="19" t="s">
        <v>72</v>
      </c>
      <c r="H44" s="17">
        <v>161235.86</v>
      </c>
      <c r="I44" s="17">
        <v>98064</v>
      </c>
      <c r="J44" s="17">
        <v>63171.86</v>
      </c>
      <c r="K44" s="17">
        <v>0</v>
      </c>
      <c r="L44" s="17">
        <v>0</v>
      </c>
      <c r="M44" s="29">
        <v>0</v>
      </c>
      <c r="O44" s="254">
        <f t="shared" si="11"/>
        <v>0</v>
      </c>
      <c r="P44" s="254">
        <f t="shared" si="12"/>
        <v>0</v>
      </c>
    </row>
    <row r="45" spans="1:16" ht="30" customHeight="1">
      <c r="A45" s="30" t="s">
        <v>87</v>
      </c>
      <c r="B45" s="14" t="s">
        <v>874</v>
      </c>
      <c r="C45" s="14" t="s">
        <v>664</v>
      </c>
      <c r="D45" s="14" t="s">
        <v>881</v>
      </c>
      <c r="E45" s="15" t="s">
        <v>674</v>
      </c>
      <c r="F45" s="23" t="s">
        <v>758</v>
      </c>
      <c r="G45" s="18" t="s">
        <v>359</v>
      </c>
      <c r="H45" s="17">
        <v>275354.95</v>
      </c>
      <c r="I45" s="17">
        <v>11325.52</v>
      </c>
      <c r="J45" s="17">
        <v>263700.16</v>
      </c>
      <c r="K45" s="17">
        <v>329.27</v>
      </c>
      <c r="L45" s="17">
        <v>0</v>
      </c>
      <c r="M45" s="29">
        <v>329.27</v>
      </c>
      <c r="O45" s="254">
        <f t="shared" si="11"/>
        <v>329.2700000000186</v>
      </c>
      <c r="P45" s="254">
        <f t="shared" si="12"/>
        <v>-1.864464138634503E-11</v>
      </c>
    </row>
    <row r="46" spans="1:16" ht="30" customHeight="1">
      <c r="A46" s="30" t="s">
        <v>87</v>
      </c>
      <c r="B46" s="14" t="s">
        <v>874</v>
      </c>
      <c r="C46" s="14" t="s">
        <v>664</v>
      </c>
      <c r="D46" s="14" t="s">
        <v>882</v>
      </c>
      <c r="E46" s="15" t="s">
        <v>674</v>
      </c>
      <c r="F46" s="23" t="s">
        <v>759</v>
      </c>
      <c r="G46" s="18" t="s">
        <v>73</v>
      </c>
      <c r="H46" s="17">
        <v>311763.99</v>
      </c>
      <c r="I46" s="17">
        <v>14995.01</v>
      </c>
      <c r="J46" s="17">
        <v>285940.54</v>
      </c>
      <c r="K46" s="17">
        <v>0.38</v>
      </c>
      <c r="L46" s="17">
        <v>10828.06</v>
      </c>
      <c r="M46" s="29">
        <v>10828.44</v>
      </c>
      <c r="O46" s="254">
        <f t="shared" si="11"/>
        <v>10828.440000000002</v>
      </c>
      <c r="P46" s="254">
        <f t="shared" si="12"/>
        <v>0</v>
      </c>
    </row>
    <row r="47" spans="1:16" ht="30" customHeight="1">
      <c r="A47" s="30" t="s">
        <v>87</v>
      </c>
      <c r="B47" s="14" t="s">
        <v>875</v>
      </c>
      <c r="C47" s="14" t="s">
        <v>664</v>
      </c>
      <c r="D47" s="14" t="s">
        <v>883</v>
      </c>
      <c r="E47" s="15" t="s">
        <v>674</v>
      </c>
      <c r="F47" s="23" t="s">
        <v>760</v>
      </c>
      <c r="G47" s="19" t="s">
        <v>313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v>0</v>
      </c>
      <c r="O47" s="254">
        <f t="shared" si="11"/>
        <v>0</v>
      </c>
      <c r="P47" s="254">
        <f t="shared" si="12"/>
        <v>0</v>
      </c>
    </row>
    <row r="48" spans="1:13" ht="39.75" customHeight="1">
      <c r="A48" s="32" t="s">
        <v>95</v>
      </c>
      <c r="B48" s="25"/>
      <c r="C48" s="25"/>
      <c r="D48" s="25"/>
      <c r="E48" s="25"/>
      <c r="F48" s="25"/>
      <c r="G48" s="33"/>
      <c r="H48" s="35">
        <f aca="true" t="shared" si="13" ref="H48:M48">SUM(H49)</f>
        <v>398200.2</v>
      </c>
      <c r="I48" s="35">
        <f t="shared" si="13"/>
        <v>14754.53</v>
      </c>
      <c r="J48" s="34">
        <f t="shared" si="13"/>
        <v>382298.19</v>
      </c>
      <c r="K48" s="34">
        <f t="shared" si="13"/>
        <v>1147.48</v>
      </c>
      <c r="L48" s="34">
        <f t="shared" si="13"/>
        <v>0</v>
      </c>
      <c r="M48" s="36">
        <f t="shared" si="13"/>
        <v>1147.48</v>
      </c>
    </row>
    <row r="49" spans="1:16" ht="30" customHeight="1">
      <c r="A49" s="30" t="s">
        <v>87</v>
      </c>
      <c r="B49" s="14" t="s">
        <v>875</v>
      </c>
      <c r="C49" s="14" t="s">
        <v>664</v>
      </c>
      <c r="D49" s="14" t="s">
        <v>612</v>
      </c>
      <c r="E49" s="15" t="s">
        <v>674</v>
      </c>
      <c r="F49" s="23" t="s">
        <v>761</v>
      </c>
      <c r="G49" s="19" t="s">
        <v>74</v>
      </c>
      <c r="H49" s="17">
        <v>398200.2</v>
      </c>
      <c r="I49" s="17">
        <v>14754.53</v>
      </c>
      <c r="J49" s="17">
        <v>382298.19</v>
      </c>
      <c r="K49" s="17">
        <v>1147.48</v>
      </c>
      <c r="L49" s="17">
        <v>0</v>
      </c>
      <c r="M49" s="29">
        <v>1147.48</v>
      </c>
      <c r="O49" s="254">
        <f>H49-I49-J49</f>
        <v>1147.4799999999814</v>
      </c>
      <c r="P49" s="254">
        <f>M49-O49</f>
        <v>1.864464138634503E-11</v>
      </c>
    </row>
    <row r="50" spans="1:13" ht="39.75" customHeight="1">
      <c r="A50" s="32" t="s">
        <v>96</v>
      </c>
      <c r="B50" s="25"/>
      <c r="C50" s="25"/>
      <c r="D50" s="25"/>
      <c r="E50" s="25"/>
      <c r="F50" s="25"/>
      <c r="G50" s="33"/>
      <c r="H50" s="35">
        <f aca="true" t="shared" si="14" ref="H50:M50">SUM(H51:H53)</f>
        <v>0</v>
      </c>
      <c r="I50" s="35">
        <f t="shared" si="14"/>
        <v>0</v>
      </c>
      <c r="J50" s="34">
        <f t="shared" si="14"/>
        <v>0</v>
      </c>
      <c r="K50" s="34">
        <f t="shared" si="14"/>
        <v>0</v>
      </c>
      <c r="L50" s="34">
        <f t="shared" si="14"/>
        <v>0</v>
      </c>
      <c r="M50" s="36">
        <f t="shared" si="14"/>
        <v>0</v>
      </c>
    </row>
    <row r="51" spans="1:16" ht="30" customHeight="1">
      <c r="A51" s="30" t="s">
        <v>87</v>
      </c>
      <c r="B51" s="14" t="s">
        <v>613</v>
      </c>
      <c r="C51" s="14" t="s">
        <v>633</v>
      </c>
      <c r="D51" s="14" t="s">
        <v>616</v>
      </c>
      <c r="E51" s="15" t="s">
        <v>674</v>
      </c>
      <c r="F51" s="23" t="s">
        <v>374</v>
      </c>
      <c r="G51" s="19" t="s">
        <v>916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87</v>
      </c>
      <c r="B52" s="14" t="s">
        <v>614</v>
      </c>
      <c r="C52" s="14" t="s">
        <v>633</v>
      </c>
      <c r="D52" s="14" t="s">
        <v>617</v>
      </c>
      <c r="E52" s="15" t="s">
        <v>674</v>
      </c>
      <c r="F52" s="23" t="s">
        <v>375</v>
      </c>
      <c r="G52" s="19" t="s">
        <v>917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87</v>
      </c>
      <c r="B53" s="14" t="s">
        <v>615</v>
      </c>
      <c r="C53" s="14" t="s">
        <v>633</v>
      </c>
      <c r="D53" s="14" t="s">
        <v>618</v>
      </c>
      <c r="E53" s="15" t="s">
        <v>674</v>
      </c>
      <c r="F53" s="23" t="s">
        <v>376</v>
      </c>
      <c r="G53" s="18" t="s">
        <v>918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97</v>
      </c>
      <c r="B54" s="25"/>
      <c r="C54" s="25"/>
      <c r="D54" s="25"/>
      <c r="E54" s="25"/>
      <c r="F54" s="25"/>
      <c r="G54" s="33"/>
      <c r="H54" s="35">
        <f aca="true" t="shared" si="15" ref="H54:M54">SUM(H55)</f>
        <v>0</v>
      </c>
      <c r="I54" s="35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6">
        <f t="shared" si="15"/>
        <v>0</v>
      </c>
    </row>
    <row r="55" spans="1:16" ht="30" customHeight="1">
      <c r="A55" s="30" t="s">
        <v>87</v>
      </c>
      <c r="B55" s="14" t="s">
        <v>619</v>
      </c>
      <c r="C55" s="14" t="s">
        <v>633</v>
      </c>
      <c r="D55" s="14" t="s">
        <v>620</v>
      </c>
      <c r="E55" s="15" t="s">
        <v>674</v>
      </c>
      <c r="F55" s="23" t="s">
        <v>377</v>
      </c>
      <c r="G55" s="19" t="s">
        <v>65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725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37"/>
  <sheetViews>
    <sheetView zoomScale="50" zoomScaleNormal="50" workbookViewId="0" topLeftCell="I1">
      <selection activeCell="M36" sqref="M36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29.28125" style="0" bestFit="1" customWidth="1"/>
    <col min="17" max="17" width="35.28125" style="0" customWidth="1"/>
    <col min="18" max="18" width="33.00390625" style="0" customWidth="1"/>
  </cols>
  <sheetData>
    <row r="1" spans="1:16" ht="39.75" customHeight="1">
      <c r="A1" s="182" t="s">
        <v>624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305" t="s">
        <v>866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306" t="s">
        <v>99</v>
      </c>
      <c r="B5" s="306"/>
      <c r="C5" s="306"/>
      <c r="D5" s="306"/>
      <c r="E5" s="306"/>
      <c r="F5" s="306"/>
      <c r="G5" s="306"/>
      <c r="H5" s="306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20" t="s">
        <v>753</v>
      </c>
      <c r="B7" s="320"/>
      <c r="C7" s="320"/>
      <c r="D7" s="320"/>
      <c r="E7" s="320"/>
      <c r="F7" s="320"/>
      <c r="G7" s="320"/>
      <c r="H7" s="320"/>
      <c r="I7" s="47"/>
      <c r="J7" s="116"/>
      <c r="K7" s="48"/>
      <c r="L7" s="48"/>
      <c r="M7" s="49"/>
      <c r="N7" s="183" t="s">
        <v>726</v>
      </c>
      <c r="O7" s="41"/>
      <c r="P7" s="41"/>
    </row>
    <row r="8" spans="1:18" ht="34.5" customHeight="1" thickTop="1">
      <c r="A8" s="321" t="s">
        <v>735</v>
      </c>
      <c r="B8" s="298"/>
      <c r="C8" s="298"/>
      <c r="D8" s="298"/>
      <c r="E8" s="298"/>
      <c r="F8" s="299"/>
      <c r="G8" s="191"/>
      <c r="H8" s="268"/>
      <c r="I8" s="313" t="s">
        <v>779</v>
      </c>
      <c r="J8" s="313"/>
      <c r="K8" s="313"/>
      <c r="L8" s="313"/>
      <c r="M8" s="313"/>
      <c r="N8" s="314"/>
      <c r="O8" s="41"/>
      <c r="P8" s="318" t="s">
        <v>921</v>
      </c>
      <c r="Q8" s="318"/>
      <c r="R8" s="318"/>
    </row>
    <row r="9" spans="1:18" ht="34.5" customHeight="1">
      <c r="A9" s="300"/>
      <c r="B9" s="301"/>
      <c r="C9" s="301"/>
      <c r="D9" s="301"/>
      <c r="E9" s="301"/>
      <c r="F9" s="302"/>
      <c r="G9" s="192"/>
      <c r="H9" s="270" t="s">
        <v>80</v>
      </c>
      <c r="I9" s="315" t="s">
        <v>809</v>
      </c>
      <c r="J9" s="315" t="s">
        <v>810</v>
      </c>
      <c r="K9" s="315" t="s">
        <v>778</v>
      </c>
      <c r="L9" s="315" t="s">
        <v>623</v>
      </c>
      <c r="M9" s="315"/>
      <c r="N9" s="316"/>
      <c r="O9" s="41"/>
      <c r="P9" s="282" t="s">
        <v>922</v>
      </c>
      <c r="Q9" s="282" t="s">
        <v>923</v>
      </c>
      <c r="R9" s="282" t="s">
        <v>924</v>
      </c>
    </row>
    <row r="10" spans="1:18" ht="34.5" customHeight="1" thickBot="1">
      <c r="A10" s="303"/>
      <c r="B10" s="304"/>
      <c r="C10" s="304"/>
      <c r="D10" s="304"/>
      <c r="E10" s="304"/>
      <c r="F10" s="322"/>
      <c r="G10" s="193"/>
      <c r="H10" s="272"/>
      <c r="I10" s="317"/>
      <c r="J10" s="317"/>
      <c r="K10" s="317"/>
      <c r="L10" s="265" t="s">
        <v>622</v>
      </c>
      <c r="M10" s="265" t="s">
        <v>626</v>
      </c>
      <c r="N10" s="266" t="s">
        <v>449</v>
      </c>
      <c r="O10" s="41"/>
      <c r="P10" s="289">
        <f>SUM(K12)-P13-Q13</f>
        <v>287419484.31999993</v>
      </c>
      <c r="Q10" s="290">
        <f>SUM(L12)-L19-L24</f>
        <v>4482418.749999996</v>
      </c>
      <c r="R10" s="290">
        <f>SUM(J13)+J16</f>
        <v>190276068.44000003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182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190276068.44000006</v>
      </c>
      <c r="K12" s="123">
        <f t="shared" si="0"/>
        <v>303342043.4099999</v>
      </c>
      <c r="L12" s="123">
        <f t="shared" si="0"/>
        <v>33266240.809999995</v>
      </c>
      <c r="M12" s="123">
        <f t="shared" si="0"/>
        <v>462513089.43000007</v>
      </c>
      <c r="N12" s="124">
        <f t="shared" si="0"/>
        <v>495779330.2400001</v>
      </c>
      <c r="O12" s="41"/>
      <c r="P12" s="288" t="s">
        <v>920</v>
      </c>
      <c r="Q12" s="288" t="s">
        <v>4</v>
      </c>
      <c r="R12" s="295" t="s">
        <v>91</v>
      </c>
    </row>
    <row r="13" spans="1:18" ht="39.75" customHeight="1">
      <c r="A13" s="125" t="s">
        <v>100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190263071.55000004</v>
      </c>
      <c r="K13" s="35">
        <f t="shared" si="1"/>
        <v>287398404.87999994</v>
      </c>
      <c r="L13" s="35">
        <f t="shared" si="1"/>
        <v>4482418.75</v>
      </c>
      <c r="M13" s="35">
        <f t="shared" si="1"/>
        <v>462513089.43000007</v>
      </c>
      <c r="N13" s="36">
        <f t="shared" si="1"/>
        <v>466995508.18000007</v>
      </c>
      <c r="O13" s="41"/>
      <c r="P13" s="279">
        <f>12421488.15-0</f>
        <v>12421488.15</v>
      </c>
      <c r="Q13" s="279">
        <v>3501070.94</v>
      </c>
      <c r="R13" s="296">
        <v>28865968.910000008</v>
      </c>
    </row>
    <row r="14" spans="1:19" ht="39.75" customHeight="1">
      <c r="A14" s="131" t="s">
        <v>173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133041078.10000002</v>
      </c>
      <c r="K14" s="34">
        <f t="shared" si="2"/>
        <v>30075495.080000002</v>
      </c>
      <c r="L14" s="34">
        <f t="shared" si="2"/>
        <v>1880413.29</v>
      </c>
      <c r="M14" s="34">
        <f t="shared" si="2"/>
        <v>271445040.22</v>
      </c>
      <c r="N14" s="36">
        <f t="shared" si="2"/>
        <v>273325453.51000005</v>
      </c>
      <c r="O14" s="41"/>
      <c r="P14" s="41"/>
      <c r="Q14" s="293" t="s">
        <v>92</v>
      </c>
      <c r="R14" s="294">
        <f>SUM(N24)-R13</f>
        <v>-82146.85000000894</v>
      </c>
      <c r="S14" s="292" t="s">
        <v>777</v>
      </c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901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15943638.53</v>
      </c>
      <c r="L16" s="35">
        <f t="shared" si="3"/>
        <v>28783822.06</v>
      </c>
      <c r="M16" s="35">
        <f t="shared" si="3"/>
        <v>0</v>
      </c>
      <c r="N16" s="36">
        <f t="shared" si="3"/>
        <v>28783822.06</v>
      </c>
      <c r="O16" s="41"/>
      <c r="P16" s="41"/>
    </row>
    <row r="17" spans="1:17" ht="30" customHeight="1">
      <c r="A17" s="71" t="s">
        <v>86</v>
      </c>
      <c r="B17" s="62" t="s">
        <v>89</v>
      </c>
      <c r="C17" s="62" t="s">
        <v>662</v>
      </c>
      <c r="D17" s="62" t="s">
        <v>666</v>
      </c>
      <c r="E17" s="62" t="s">
        <v>674</v>
      </c>
      <c r="F17" s="61"/>
      <c r="G17" s="61" t="s">
        <v>175</v>
      </c>
      <c r="H17" s="72" t="s">
        <v>77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87</v>
      </c>
      <c r="B18" s="62" t="s">
        <v>90</v>
      </c>
      <c r="C18" s="62" t="s">
        <v>663</v>
      </c>
      <c r="D18" s="62" t="s">
        <v>668</v>
      </c>
      <c r="E18" s="62" t="s">
        <v>674</v>
      </c>
      <c r="F18" s="61"/>
      <c r="G18" s="61" t="s">
        <v>378</v>
      </c>
      <c r="H18" s="117" t="s">
        <v>808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v>0</v>
      </c>
      <c r="O18" s="41"/>
      <c r="P18" s="250">
        <f aca="true" t="shared" si="4" ref="P18:P24">I18-J18-K18</f>
        <v>0</v>
      </c>
      <c r="Q18" s="254">
        <f aca="true" t="shared" si="5" ref="Q18:Q24">N18-P18</f>
        <v>0</v>
      </c>
    </row>
    <row r="19" spans="1:17" ht="30" customHeight="1">
      <c r="A19" s="71" t="s">
        <v>87</v>
      </c>
      <c r="B19" s="62" t="s">
        <v>90</v>
      </c>
      <c r="C19" s="62" t="s">
        <v>663</v>
      </c>
      <c r="D19" s="62" t="s">
        <v>667</v>
      </c>
      <c r="E19" s="62" t="s">
        <v>674</v>
      </c>
      <c r="F19" s="61"/>
      <c r="G19" s="61" t="s">
        <v>174</v>
      </c>
      <c r="H19" s="72" t="s">
        <v>902</v>
      </c>
      <c r="I19" s="73">
        <v>12451368.41</v>
      </c>
      <c r="J19" s="73">
        <v>8800.82</v>
      </c>
      <c r="K19" s="73">
        <v>12442567.59</v>
      </c>
      <c r="L19" s="73">
        <v>0</v>
      </c>
      <c r="M19" s="73">
        <v>0</v>
      </c>
      <c r="N19" s="128">
        <v>0</v>
      </c>
      <c r="O19" s="41"/>
      <c r="P19" s="250">
        <f t="shared" si="4"/>
        <v>0</v>
      </c>
      <c r="Q19" s="254">
        <f t="shared" si="5"/>
        <v>0</v>
      </c>
    </row>
    <row r="20" spans="1:17" ht="30" customHeight="1">
      <c r="A20" s="71" t="s">
        <v>87</v>
      </c>
      <c r="B20" s="62" t="s">
        <v>659</v>
      </c>
      <c r="C20" s="62" t="s">
        <v>663</v>
      </c>
      <c r="D20" s="62" t="s">
        <v>669</v>
      </c>
      <c r="E20" s="62" t="s">
        <v>674</v>
      </c>
      <c r="F20" s="61"/>
      <c r="G20" s="61" t="s">
        <v>389</v>
      </c>
      <c r="H20" s="74" t="s">
        <v>893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v>0</v>
      </c>
      <c r="O20" s="41"/>
      <c r="P20" s="250">
        <f t="shared" si="4"/>
        <v>0</v>
      </c>
      <c r="Q20" s="254">
        <f t="shared" si="5"/>
        <v>0</v>
      </c>
    </row>
    <row r="21" spans="1:17" ht="30" customHeight="1">
      <c r="A21" s="71" t="s">
        <v>87</v>
      </c>
      <c r="B21" s="62" t="s">
        <v>660</v>
      </c>
      <c r="C21" s="62" t="s">
        <v>664</v>
      </c>
      <c r="D21" s="62" t="s">
        <v>842</v>
      </c>
      <c r="E21" s="62" t="s">
        <v>674</v>
      </c>
      <c r="F21" s="61"/>
      <c r="G21" s="61" t="s">
        <v>762</v>
      </c>
      <c r="H21" s="72" t="s">
        <v>894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v>0</v>
      </c>
      <c r="O21" s="41"/>
      <c r="P21" s="250">
        <f t="shared" si="4"/>
        <v>0</v>
      </c>
      <c r="Q21" s="254">
        <f t="shared" si="5"/>
        <v>0</v>
      </c>
    </row>
    <row r="22" spans="1:17" ht="30" customHeight="1">
      <c r="A22" s="71" t="s">
        <v>87</v>
      </c>
      <c r="B22" s="62" t="s">
        <v>660</v>
      </c>
      <c r="C22" s="62" t="s">
        <v>841</v>
      </c>
      <c r="D22" s="62" t="s">
        <v>843</v>
      </c>
      <c r="E22" s="62" t="s">
        <v>674</v>
      </c>
      <c r="F22" s="61"/>
      <c r="G22" s="61" t="s">
        <v>763</v>
      </c>
      <c r="H22" s="72" t="s">
        <v>895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v>0</v>
      </c>
      <c r="O22" s="41"/>
      <c r="P22" s="250">
        <f t="shared" si="4"/>
        <v>0</v>
      </c>
      <c r="Q22" s="254">
        <f t="shared" si="5"/>
        <v>0</v>
      </c>
    </row>
    <row r="23" spans="1:17" ht="30" customHeight="1">
      <c r="A23" s="71" t="s">
        <v>87</v>
      </c>
      <c r="B23" s="62" t="s">
        <v>660</v>
      </c>
      <c r="C23" s="62" t="s">
        <v>664</v>
      </c>
      <c r="D23" s="62" t="s">
        <v>844</v>
      </c>
      <c r="E23" s="62" t="s">
        <v>674</v>
      </c>
      <c r="F23" s="61"/>
      <c r="G23" s="61" t="s">
        <v>764</v>
      </c>
      <c r="H23" s="74" t="s">
        <v>896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v>0</v>
      </c>
      <c r="O23" s="41"/>
      <c r="P23" s="250">
        <f t="shared" si="4"/>
        <v>0</v>
      </c>
      <c r="Q23" s="254">
        <f t="shared" si="5"/>
        <v>0</v>
      </c>
    </row>
    <row r="24" spans="1:17" ht="30" customHeight="1">
      <c r="A24" s="71" t="s">
        <v>88</v>
      </c>
      <c r="B24" s="62" t="s">
        <v>661</v>
      </c>
      <c r="C24" s="62" t="s">
        <v>665</v>
      </c>
      <c r="D24" s="62" t="s">
        <v>673</v>
      </c>
      <c r="E24" s="62" t="s">
        <v>674</v>
      </c>
      <c r="F24" s="61"/>
      <c r="G24" s="61" t="s">
        <v>393</v>
      </c>
      <c r="H24" s="74" t="s">
        <v>124</v>
      </c>
      <c r="I24" s="73">
        <v>32284893.02</v>
      </c>
      <c r="J24" s="73">
        <v>0</v>
      </c>
      <c r="K24" s="73">
        <v>3501070.94</v>
      </c>
      <c r="L24" s="73">
        <v>28783822.06</v>
      </c>
      <c r="M24" s="73">
        <v>0</v>
      </c>
      <c r="N24" s="128">
        <v>28783822.06</v>
      </c>
      <c r="O24" s="41"/>
      <c r="P24" s="250">
        <f t="shared" si="4"/>
        <v>28783822.08</v>
      </c>
      <c r="Q24" s="254">
        <f t="shared" si="5"/>
        <v>-0.019999999552965164</v>
      </c>
    </row>
    <row r="25" spans="1:16" ht="39.75" customHeight="1">
      <c r="A25" s="32" t="s">
        <v>885</v>
      </c>
      <c r="B25" s="25"/>
      <c r="C25" s="25"/>
      <c r="D25" s="25"/>
      <c r="E25" s="25"/>
      <c r="F25" s="25"/>
      <c r="G25" s="25"/>
      <c r="H25" s="33"/>
      <c r="I25" s="35">
        <f aca="true" t="shared" si="6" ref="I25:N25">SUM(I26:I28)</f>
        <v>4400962.27</v>
      </c>
      <c r="J25" s="35">
        <f t="shared" si="6"/>
        <v>136363.78000000003</v>
      </c>
      <c r="K25" s="35">
        <f t="shared" si="6"/>
        <v>3773627.29</v>
      </c>
      <c r="L25" s="35">
        <f t="shared" si="6"/>
        <v>44318.4</v>
      </c>
      <c r="M25" s="35">
        <f t="shared" si="6"/>
        <v>446652.8</v>
      </c>
      <c r="N25" s="36">
        <f t="shared" si="6"/>
        <v>490971.19999999995</v>
      </c>
      <c r="O25" s="86"/>
      <c r="P25" s="86"/>
    </row>
    <row r="26" spans="1:17" ht="30" customHeight="1">
      <c r="A26" s="69" t="s">
        <v>87</v>
      </c>
      <c r="B26" s="59" t="s">
        <v>660</v>
      </c>
      <c r="C26" s="59" t="s">
        <v>664</v>
      </c>
      <c r="D26" s="59" t="s">
        <v>842</v>
      </c>
      <c r="E26" s="59" t="s">
        <v>674</v>
      </c>
      <c r="F26" s="60"/>
      <c r="G26" s="60" t="s">
        <v>762</v>
      </c>
      <c r="H26" s="72" t="s">
        <v>894</v>
      </c>
      <c r="I26" s="73">
        <v>2818569.1</v>
      </c>
      <c r="J26" s="73">
        <v>24620.7</v>
      </c>
      <c r="K26" s="73">
        <v>2529316.16</v>
      </c>
      <c r="L26" s="73">
        <v>44318.4</v>
      </c>
      <c r="M26" s="73">
        <v>220313.84</v>
      </c>
      <c r="N26" s="128">
        <v>264632.24</v>
      </c>
      <c r="O26" s="41"/>
      <c r="P26" s="250">
        <f>I26-J26-K26</f>
        <v>264632.23999999976</v>
      </c>
      <c r="Q26" s="254">
        <f>N26-P26</f>
        <v>0</v>
      </c>
    </row>
    <row r="27" spans="1:17" ht="30" customHeight="1">
      <c r="A27" s="69" t="s">
        <v>87</v>
      </c>
      <c r="B27" s="59" t="s">
        <v>660</v>
      </c>
      <c r="C27" s="59" t="s">
        <v>841</v>
      </c>
      <c r="D27" s="59" t="s">
        <v>843</v>
      </c>
      <c r="E27" s="59" t="s">
        <v>674</v>
      </c>
      <c r="F27" s="60"/>
      <c r="G27" s="60" t="s">
        <v>763</v>
      </c>
      <c r="H27" s="72" t="s">
        <v>895</v>
      </c>
      <c r="I27" s="73">
        <v>412208.36</v>
      </c>
      <c r="J27" s="73">
        <v>36406.73</v>
      </c>
      <c r="K27" s="73">
        <v>358209.63</v>
      </c>
      <c r="L27" s="73">
        <v>0</v>
      </c>
      <c r="M27" s="73">
        <v>17592</v>
      </c>
      <c r="N27" s="128">
        <v>17592</v>
      </c>
      <c r="O27" s="41"/>
      <c r="P27" s="250">
        <f>I27-J27-K27</f>
        <v>17592</v>
      </c>
      <c r="Q27" s="254">
        <f>N27-P27</f>
        <v>0</v>
      </c>
    </row>
    <row r="28" spans="1:17" ht="30" customHeight="1">
      <c r="A28" s="69" t="s">
        <v>87</v>
      </c>
      <c r="B28" s="59" t="s">
        <v>660</v>
      </c>
      <c r="C28" s="59" t="s">
        <v>664</v>
      </c>
      <c r="D28" s="59" t="s">
        <v>844</v>
      </c>
      <c r="E28" s="59" t="s">
        <v>674</v>
      </c>
      <c r="F28" s="60"/>
      <c r="G28" s="60" t="s">
        <v>764</v>
      </c>
      <c r="H28" s="74" t="s">
        <v>896</v>
      </c>
      <c r="I28" s="73">
        <v>1170184.81</v>
      </c>
      <c r="J28" s="73">
        <v>75336.35</v>
      </c>
      <c r="K28" s="73">
        <v>886101.5</v>
      </c>
      <c r="L28" s="73">
        <v>0</v>
      </c>
      <c r="M28" s="73">
        <v>208746.96</v>
      </c>
      <c r="N28" s="128">
        <v>208746.96</v>
      </c>
      <c r="O28" s="41"/>
      <c r="P28" s="250">
        <f>I28-J28-K28</f>
        <v>208746.95999999996</v>
      </c>
      <c r="Q28" s="254">
        <f>N28-P28</f>
        <v>0</v>
      </c>
    </row>
    <row r="29" spans="1:17" ht="39.75" customHeight="1">
      <c r="A29" s="32" t="s">
        <v>886</v>
      </c>
      <c r="B29" s="25"/>
      <c r="C29" s="25"/>
      <c r="D29" s="25"/>
      <c r="E29" s="25"/>
      <c r="F29" s="25"/>
      <c r="G29" s="25"/>
      <c r="H29" s="33"/>
      <c r="I29" s="35">
        <f aca="true" t="shared" si="7" ref="I29:N29">SUM(I30:I32)</f>
        <v>12873520.51</v>
      </c>
      <c r="J29" s="35">
        <f t="shared" si="7"/>
        <v>654009.3200000001</v>
      </c>
      <c r="K29" s="35">
        <f t="shared" si="7"/>
        <v>11311478.23</v>
      </c>
      <c r="L29" s="35">
        <f t="shared" si="7"/>
        <v>47207.13</v>
      </c>
      <c r="M29" s="35">
        <f t="shared" si="7"/>
        <v>860825.83</v>
      </c>
      <c r="N29" s="36">
        <f t="shared" si="7"/>
        <v>908032.9600000001</v>
      </c>
      <c r="O29" s="86"/>
      <c r="P29" s="86"/>
      <c r="Q29" s="24"/>
    </row>
    <row r="30" spans="1:17" ht="30" customHeight="1">
      <c r="A30" s="69" t="s">
        <v>87</v>
      </c>
      <c r="B30" s="59" t="s">
        <v>845</v>
      </c>
      <c r="C30" s="59" t="s">
        <v>847</v>
      </c>
      <c r="D30" s="59" t="s">
        <v>848</v>
      </c>
      <c r="E30" s="59" t="s">
        <v>674</v>
      </c>
      <c r="F30" s="60"/>
      <c r="G30" s="60" t="s">
        <v>765</v>
      </c>
      <c r="H30" s="74" t="s">
        <v>473</v>
      </c>
      <c r="I30" s="73">
        <v>3205958.77</v>
      </c>
      <c r="J30" s="73">
        <v>12661.73</v>
      </c>
      <c r="K30" s="73">
        <v>2960769</v>
      </c>
      <c r="L30" s="73">
        <v>46762.21</v>
      </c>
      <c r="M30" s="73">
        <v>185765.83</v>
      </c>
      <c r="N30" s="128">
        <v>232528.04</v>
      </c>
      <c r="O30" s="41"/>
      <c r="P30" s="250">
        <f>I30-J30-K30</f>
        <v>232528.04000000004</v>
      </c>
      <c r="Q30" s="254">
        <f>N30-P30</f>
        <v>0</v>
      </c>
    </row>
    <row r="31" spans="1:17" ht="30" customHeight="1">
      <c r="A31" s="69" t="s">
        <v>87</v>
      </c>
      <c r="B31" s="59" t="s">
        <v>845</v>
      </c>
      <c r="C31" s="59" t="s">
        <v>847</v>
      </c>
      <c r="D31" s="59" t="s">
        <v>849</v>
      </c>
      <c r="E31" s="59" t="s">
        <v>674</v>
      </c>
      <c r="F31" s="60"/>
      <c r="G31" s="60" t="s">
        <v>766</v>
      </c>
      <c r="H31" s="74" t="s">
        <v>474</v>
      </c>
      <c r="I31" s="73">
        <v>9203282.39</v>
      </c>
      <c r="J31" s="73">
        <v>238961.63</v>
      </c>
      <c r="K31" s="73">
        <v>8342098.84</v>
      </c>
      <c r="L31" s="73">
        <v>444.92</v>
      </c>
      <c r="M31" s="73">
        <v>621777</v>
      </c>
      <c r="N31" s="128">
        <v>622221.92</v>
      </c>
      <c r="O31" s="41"/>
      <c r="P31" s="250">
        <f>I31-J31-K31</f>
        <v>622221.9199999999</v>
      </c>
      <c r="Q31" s="254">
        <f>N31-P31</f>
        <v>0</v>
      </c>
    </row>
    <row r="32" spans="1:17" ht="30" customHeight="1">
      <c r="A32" s="69" t="s">
        <v>87</v>
      </c>
      <c r="B32" s="59" t="s">
        <v>846</v>
      </c>
      <c r="C32" s="59" t="s">
        <v>847</v>
      </c>
      <c r="D32" s="59" t="s">
        <v>850</v>
      </c>
      <c r="E32" s="59" t="s">
        <v>674</v>
      </c>
      <c r="F32" s="60"/>
      <c r="G32" s="60" t="s">
        <v>767</v>
      </c>
      <c r="H32" s="74" t="s">
        <v>897</v>
      </c>
      <c r="I32" s="73">
        <v>464279.35</v>
      </c>
      <c r="J32" s="73">
        <v>402385.96</v>
      </c>
      <c r="K32" s="73">
        <v>8610.39</v>
      </c>
      <c r="L32" s="73">
        <v>0</v>
      </c>
      <c r="M32" s="73">
        <v>53283</v>
      </c>
      <c r="N32" s="128">
        <v>53283</v>
      </c>
      <c r="O32" s="41"/>
      <c r="P32" s="250">
        <f>I32-J32-K32</f>
        <v>53282.999999999956</v>
      </c>
      <c r="Q32" s="254">
        <f>N32-P32</f>
        <v>0</v>
      </c>
    </row>
    <row r="33" spans="1:16" ht="39.75" customHeight="1">
      <c r="A33" s="32" t="s">
        <v>480</v>
      </c>
      <c r="B33" s="25"/>
      <c r="C33" s="25"/>
      <c r="D33" s="25"/>
      <c r="E33" s="25"/>
      <c r="F33" s="25"/>
      <c r="G33" s="25"/>
      <c r="H33" s="33"/>
      <c r="I33" s="35">
        <f aca="true" t="shared" si="8" ref="I33:N33">SUM(I34:I37)</f>
        <v>6295705.72</v>
      </c>
      <c r="J33" s="35">
        <f t="shared" si="8"/>
        <v>1347221.24</v>
      </c>
      <c r="K33" s="35">
        <f t="shared" si="8"/>
        <v>4048536.2</v>
      </c>
      <c r="L33" s="35">
        <f t="shared" si="8"/>
        <v>107767.01000000001</v>
      </c>
      <c r="M33" s="35">
        <f t="shared" si="8"/>
        <v>792181</v>
      </c>
      <c r="N33" s="36">
        <f t="shared" si="8"/>
        <v>899948.01</v>
      </c>
      <c r="O33" s="41"/>
      <c r="P33" s="41"/>
    </row>
    <row r="34" spans="1:17" ht="30" customHeight="1">
      <c r="A34" s="69" t="s">
        <v>87</v>
      </c>
      <c r="B34" s="59" t="s">
        <v>90</v>
      </c>
      <c r="C34" s="59" t="s">
        <v>663</v>
      </c>
      <c r="D34" s="59" t="s">
        <v>676</v>
      </c>
      <c r="E34" s="59" t="s">
        <v>674</v>
      </c>
      <c r="F34" s="60"/>
      <c r="G34" s="60" t="s">
        <v>176</v>
      </c>
      <c r="H34" s="74" t="s">
        <v>475</v>
      </c>
      <c r="I34" s="73">
        <v>3323304.81</v>
      </c>
      <c r="J34" s="73">
        <v>650179.63</v>
      </c>
      <c r="K34" s="73">
        <v>2258841.15</v>
      </c>
      <c r="L34" s="73">
        <v>72557.35</v>
      </c>
      <c r="M34" s="73">
        <v>341726.34</v>
      </c>
      <c r="N34" s="128">
        <v>414283.69</v>
      </c>
      <c r="O34" s="41"/>
      <c r="P34" s="250">
        <f>I34-J34-K34</f>
        <v>414284.03000000026</v>
      </c>
      <c r="Q34" s="291">
        <f>N34-P34</f>
        <v>-0.340000000258442</v>
      </c>
    </row>
    <row r="35" spans="1:17" ht="30" customHeight="1">
      <c r="A35" s="69" t="s">
        <v>87</v>
      </c>
      <c r="B35" s="59" t="s">
        <v>90</v>
      </c>
      <c r="C35" s="59" t="s">
        <v>663</v>
      </c>
      <c r="D35" s="59" t="s">
        <v>677</v>
      </c>
      <c r="E35" s="59" t="s">
        <v>674</v>
      </c>
      <c r="F35" s="60"/>
      <c r="G35" s="60" t="s">
        <v>177</v>
      </c>
      <c r="H35" s="74" t="s">
        <v>477</v>
      </c>
      <c r="I35" s="73">
        <v>251843.37</v>
      </c>
      <c r="J35" s="73">
        <v>94165.82</v>
      </c>
      <c r="K35" s="73">
        <v>153423.94</v>
      </c>
      <c r="L35" s="73">
        <v>361.96</v>
      </c>
      <c r="M35" s="73">
        <v>3891.65</v>
      </c>
      <c r="N35" s="128">
        <v>4253.61</v>
      </c>
      <c r="O35" s="41"/>
      <c r="P35" s="250">
        <f>I35-J35-K35</f>
        <v>4253.609999999986</v>
      </c>
      <c r="Q35" s="254">
        <f>N35-P35</f>
        <v>1.3642420526593924E-11</v>
      </c>
    </row>
    <row r="36" spans="1:17" ht="30" customHeight="1">
      <c r="A36" s="69" t="s">
        <v>87</v>
      </c>
      <c r="B36" s="59" t="s">
        <v>90</v>
      </c>
      <c r="C36" s="59" t="s">
        <v>663</v>
      </c>
      <c r="D36" s="59" t="s">
        <v>678</v>
      </c>
      <c r="E36" s="59" t="s">
        <v>674</v>
      </c>
      <c r="F36" s="60"/>
      <c r="G36" s="60" t="s">
        <v>370</v>
      </c>
      <c r="H36" s="74" t="s">
        <v>476</v>
      </c>
      <c r="I36" s="73">
        <v>861141.65</v>
      </c>
      <c r="J36" s="73">
        <v>246837.87</v>
      </c>
      <c r="K36" s="73">
        <v>582335.58</v>
      </c>
      <c r="L36" s="73">
        <v>32002.32</v>
      </c>
      <c r="M36" s="73">
        <v>-34.05000000000018</v>
      </c>
      <c r="N36" s="128">
        <v>31968.27</v>
      </c>
      <c r="O36" s="41"/>
      <c r="P36" s="250">
        <f>I36-J36-K36</f>
        <v>31968.20000000007</v>
      </c>
      <c r="Q36" s="291">
        <f>N36-P36</f>
        <v>0.06999999993058736</v>
      </c>
    </row>
    <row r="37" spans="1:17" ht="30" customHeight="1">
      <c r="A37" s="69" t="s">
        <v>87</v>
      </c>
      <c r="B37" s="59" t="s">
        <v>627</v>
      </c>
      <c r="C37" s="59" t="s">
        <v>663</v>
      </c>
      <c r="D37" s="59" t="s">
        <v>628</v>
      </c>
      <c r="E37" s="59" t="s">
        <v>674</v>
      </c>
      <c r="F37" s="60"/>
      <c r="G37" s="60" t="s">
        <v>371</v>
      </c>
      <c r="H37" s="74" t="s">
        <v>151</v>
      </c>
      <c r="I37" s="73">
        <v>1859415.89</v>
      </c>
      <c r="J37" s="73">
        <v>356037.92</v>
      </c>
      <c r="K37" s="73">
        <v>1053935.53</v>
      </c>
      <c r="L37" s="73">
        <v>2845.38</v>
      </c>
      <c r="M37" s="73">
        <v>446597.06</v>
      </c>
      <c r="N37" s="128">
        <v>449442.44</v>
      </c>
      <c r="O37" s="41"/>
      <c r="P37" s="250">
        <f>I37-J37-K37</f>
        <v>449442.43999999994</v>
      </c>
      <c r="Q37" s="254">
        <f>N37-P37</f>
        <v>0</v>
      </c>
    </row>
    <row r="38" spans="1:16" ht="39.75" customHeight="1">
      <c r="A38" s="32" t="s">
        <v>887</v>
      </c>
      <c r="B38" s="25"/>
      <c r="C38" s="25"/>
      <c r="D38" s="25"/>
      <c r="E38" s="25"/>
      <c r="F38" s="25"/>
      <c r="G38" s="25"/>
      <c r="H38" s="33"/>
      <c r="I38" s="35">
        <f aca="true" t="shared" si="9" ref="I38:N38">SUM(I39:I42)</f>
        <v>178464884.18999997</v>
      </c>
      <c r="J38" s="35">
        <f t="shared" si="9"/>
        <v>2515860.79</v>
      </c>
      <c r="K38" s="35">
        <f t="shared" si="9"/>
        <v>166172954.92</v>
      </c>
      <c r="L38" s="35">
        <f t="shared" si="9"/>
        <v>18770.59</v>
      </c>
      <c r="M38" s="35">
        <f t="shared" si="9"/>
        <v>9757297.89</v>
      </c>
      <c r="N38" s="36">
        <f t="shared" si="9"/>
        <v>9776068.48</v>
      </c>
      <c r="O38" s="86"/>
      <c r="P38" s="86"/>
    </row>
    <row r="39" spans="1:17" ht="30" customHeight="1">
      <c r="A39" s="69" t="s">
        <v>87</v>
      </c>
      <c r="B39" s="59" t="s">
        <v>684</v>
      </c>
      <c r="C39" s="59" t="s">
        <v>415</v>
      </c>
      <c r="D39" s="59" t="s">
        <v>853</v>
      </c>
      <c r="E39" s="59" t="s">
        <v>674</v>
      </c>
      <c r="F39" s="60"/>
      <c r="G39" s="60" t="s">
        <v>768</v>
      </c>
      <c r="H39" s="75" t="s">
        <v>898</v>
      </c>
      <c r="I39" s="73">
        <v>9358991.98</v>
      </c>
      <c r="J39" s="73">
        <v>456355</v>
      </c>
      <c r="K39" s="73">
        <v>8043468.99</v>
      </c>
      <c r="L39" s="73">
        <v>9629.49</v>
      </c>
      <c r="M39" s="73">
        <v>849538.5</v>
      </c>
      <c r="N39" s="128">
        <v>859167.99</v>
      </c>
      <c r="O39" s="41"/>
      <c r="P39" s="250">
        <f>I39-J39-K39</f>
        <v>859167.9900000002</v>
      </c>
      <c r="Q39" s="254">
        <f>N39-P39</f>
        <v>0</v>
      </c>
    </row>
    <row r="40" spans="1:17" ht="30" customHeight="1">
      <c r="A40" s="69" t="s">
        <v>87</v>
      </c>
      <c r="B40" s="59" t="s">
        <v>684</v>
      </c>
      <c r="C40" s="59" t="s">
        <v>415</v>
      </c>
      <c r="D40" s="59" t="s">
        <v>854</v>
      </c>
      <c r="E40" s="59" t="s">
        <v>674</v>
      </c>
      <c r="F40" s="60"/>
      <c r="G40" s="60" t="s">
        <v>769</v>
      </c>
      <c r="H40" s="74" t="s">
        <v>478</v>
      </c>
      <c r="I40" s="73">
        <v>153477739.98</v>
      </c>
      <c r="J40" s="73">
        <v>1982685.79</v>
      </c>
      <c r="K40" s="73">
        <v>142578153.7</v>
      </c>
      <c r="L40" s="73">
        <v>9141.1</v>
      </c>
      <c r="M40" s="73">
        <v>8907759.39</v>
      </c>
      <c r="N40" s="128">
        <v>8916900.49</v>
      </c>
      <c r="O40" s="41"/>
      <c r="P40" s="250">
        <f>I40-J40-K40</f>
        <v>8916900.49000001</v>
      </c>
      <c r="Q40" s="254">
        <f>N40-P40</f>
        <v>0</v>
      </c>
    </row>
    <row r="41" spans="1:17" ht="30" customHeight="1">
      <c r="A41" s="69" t="s">
        <v>87</v>
      </c>
      <c r="B41" s="59" t="s">
        <v>684</v>
      </c>
      <c r="C41" s="59" t="s">
        <v>851</v>
      </c>
      <c r="D41" s="59" t="s">
        <v>855</v>
      </c>
      <c r="E41" s="59" t="s">
        <v>674</v>
      </c>
      <c r="F41" s="60"/>
      <c r="G41" s="60" t="s">
        <v>770</v>
      </c>
      <c r="H41" s="75" t="s">
        <v>899</v>
      </c>
      <c r="I41" s="73">
        <v>4748750</v>
      </c>
      <c r="J41" s="73">
        <v>76820</v>
      </c>
      <c r="K41" s="73">
        <v>4671930</v>
      </c>
      <c r="L41" s="73">
        <v>0</v>
      </c>
      <c r="M41" s="73">
        <v>0</v>
      </c>
      <c r="N41" s="128">
        <v>0</v>
      </c>
      <c r="O41" s="41"/>
      <c r="P41" s="250">
        <f>I41-J41-K41</f>
        <v>0</v>
      </c>
      <c r="Q41" s="254">
        <f>N41-P41</f>
        <v>0</v>
      </c>
    </row>
    <row r="42" spans="1:17" ht="30" customHeight="1">
      <c r="A42" s="69" t="s">
        <v>87</v>
      </c>
      <c r="B42" s="59" t="s">
        <v>684</v>
      </c>
      <c r="C42" s="59" t="s">
        <v>852</v>
      </c>
      <c r="D42" s="59" t="s">
        <v>856</v>
      </c>
      <c r="E42" s="59" t="s">
        <v>674</v>
      </c>
      <c r="F42" s="60"/>
      <c r="G42" s="60" t="s">
        <v>771</v>
      </c>
      <c r="H42" s="75" t="s">
        <v>900</v>
      </c>
      <c r="I42" s="73">
        <v>10879402.23</v>
      </c>
      <c r="J42" s="73">
        <v>0</v>
      </c>
      <c r="K42" s="73">
        <v>10879402.23</v>
      </c>
      <c r="L42" s="73">
        <v>0</v>
      </c>
      <c r="M42" s="73">
        <v>0</v>
      </c>
      <c r="N42" s="128">
        <v>0</v>
      </c>
      <c r="O42" s="41"/>
      <c r="P42" s="250">
        <f>I42-J42-K42</f>
        <v>0</v>
      </c>
      <c r="Q42" s="254">
        <f>N42-P42</f>
        <v>0</v>
      </c>
    </row>
    <row r="43" spans="1:17" ht="39.75" customHeight="1">
      <c r="A43" s="129" t="s">
        <v>888</v>
      </c>
      <c r="B43" s="33"/>
      <c r="C43" s="33"/>
      <c r="D43" s="25"/>
      <c r="E43" s="25"/>
      <c r="F43" s="33"/>
      <c r="G43" s="33"/>
      <c r="H43" s="87"/>
      <c r="I43" s="35">
        <f aca="true" t="shared" si="10" ref="I43:N43">SUM(I44)</f>
        <v>37921493.27</v>
      </c>
      <c r="J43" s="35">
        <f t="shared" si="10"/>
        <v>1498769.45</v>
      </c>
      <c r="K43" s="35">
        <f t="shared" si="10"/>
        <v>17515317.37</v>
      </c>
      <c r="L43" s="35">
        <f t="shared" si="10"/>
        <v>69935.71</v>
      </c>
      <c r="M43" s="35">
        <f t="shared" si="10"/>
        <v>18837470.740000002</v>
      </c>
      <c r="N43" s="36">
        <f t="shared" si="10"/>
        <v>18907406.450000003</v>
      </c>
      <c r="O43" s="86"/>
      <c r="P43" s="86"/>
      <c r="Q43" s="24"/>
    </row>
    <row r="44" spans="1:17" ht="30" customHeight="1">
      <c r="A44" s="69" t="s">
        <v>87</v>
      </c>
      <c r="B44" s="59" t="s">
        <v>857</v>
      </c>
      <c r="C44" s="59" t="s">
        <v>859</v>
      </c>
      <c r="D44" s="59" t="s">
        <v>860</v>
      </c>
      <c r="E44" s="59" t="s">
        <v>674</v>
      </c>
      <c r="F44" s="60"/>
      <c r="G44" s="60" t="s">
        <v>772</v>
      </c>
      <c r="H44" s="74" t="s">
        <v>752</v>
      </c>
      <c r="I44" s="73">
        <v>37921493.27</v>
      </c>
      <c r="J44" s="73">
        <v>1498769.45</v>
      </c>
      <c r="K44" s="73">
        <v>17515317.37</v>
      </c>
      <c r="L44" s="73">
        <v>69935.71</v>
      </c>
      <c r="M44" s="73">
        <v>18837470.740000002</v>
      </c>
      <c r="N44" s="128">
        <v>18907406.450000003</v>
      </c>
      <c r="O44" s="41"/>
      <c r="P44" s="250">
        <f>I44-J44-K44</f>
        <v>18907406.45</v>
      </c>
      <c r="Q44" s="254">
        <f>N44-P44</f>
        <v>0</v>
      </c>
    </row>
    <row r="45" spans="1:17" ht="39.75" customHeight="1">
      <c r="A45" s="32" t="s">
        <v>482</v>
      </c>
      <c r="B45" s="25"/>
      <c r="C45" s="25"/>
      <c r="D45" s="25"/>
      <c r="E45" s="25"/>
      <c r="F45" s="25"/>
      <c r="G45" s="25"/>
      <c r="H45" s="33"/>
      <c r="I45" s="35">
        <f aca="true" t="shared" si="11" ref="I45:N45">SUM(I46:I54)</f>
        <v>69079553.87</v>
      </c>
      <c r="J45" s="35">
        <f t="shared" si="11"/>
        <v>19963639.02</v>
      </c>
      <c r="K45" s="35">
        <f t="shared" si="11"/>
        <v>29124729.48</v>
      </c>
      <c r="L45" s="35">
        <f t="shared" si="11"/>
        <v>13364.02</v>
      </c>
      <c r="M45" s="35">
        <f t="shared" si="11"/>
        <v>19977821.35</v>
      </c>
      <c r="N45" s="36">
        <f t="shared" si="11"/>
        <v>19991185.37</v>
      </c>
      <c r="O45" s="86"/>
      <c r="P45" s="86"/>
      <c r="Q45" s="24"/>
    </row>
    <row r="46" spans="1:17" ht="30" customHeight="1">
      <c r="A46" s="69" t="s">
        <v>87</v>
      </c>
      <c r="B46" s="59" t="s">
        <v>619</v>
      </c>
      <c r="C46" s="59" t="s">
        <v>861</v>
      </c>
      <c r="D46" s="59" t="s">
        <v>862</v>
      </c>
      <c r="E46" s="59" t="s">
        <v>674</v>
      </c>
      <c r="F46" s="60"/>
      <c r="G46" s="60" t="s">
        <v>773</v>
      </c>
      <c r="H46" s="74" t="s">
        <v>170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v>0</v>
      </c>
      <c r="O46" s="41"/>
      <c r="P46" s="250">
        <f aca="true" t="shared" si="12" ref="P46:P54">I46-J46-K46</f>
        <v>0</v>
      </c>
      <c r="Q46" s="254">
        <f aca="true" t="shared" si="13" ref="Q46:Q54">N46-P46</f>
        <v>0</v>
      </c>
    </row>
    <row r="47" spans="1:17" ht="30" customHeight="1">
      <c r="A47" s="69" t="s">
        <v>87</v>
      </c>
      <c r="B47" s="59" t="s">
        <v>857</v>
      </c>
      <c r="C47" s="59" t="s">
        <v>621</v>
      </c>
      <c r="D47" s="59" t="s">
        <v>863</v>
      </c>
      <c r="E47" s="59" t="s">
        <v>674</v>
      </c>
      <c r="F47" s="60"/>
      <c r="G47" s="60" t="s">
        <v>774</v>
      </c>
      <c r="H47" s="74" t="s">
        <v>285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v>0</v>
      </c>
      <c r="O47" s="41"/>
      <c r="P47" s="250">
        <f t="shared" si="12"/>
        <v>0</v>
      </c>
      <c r="Q47" s="254">
        <f t="shared" si="13"/>
        <v>0</v>
      </c>
    </row>
    <row r="48" spans="1:17" ht="30" customHeight="1">
      <c r="A48" s="69" t="s">
        <v>87</v>
      </c>
      <c r="B48" s="59" t="s">
        <v>857</v>
      </c>
      <c r="C48" s="59" t="s">
        <v>621</v>
      </c>
      <c r="D48" s="59" t="s">
        <v>864</v>
      </c>
      <c r="E48" s="59" t="s">
        <v>674</v>
      </c>
      <c r="F48" s="60"/>
      <c r="G48" s="60" t="s">
        <v>775</v>
      </c>
      <c r="H48" s="74" t="s">
        <v>800</v>
      </c>
      <c r="I48" s="73">
        <v>558817.5</v>
      </c>
      <c r="J48" s="73">
        <v>84882.91</v>
      </c>
      <c r="K48" s="73">
        <v>471200.08</v>
      </c>
      <c r="L48" s="73">
        <v>1665.41</v>
      </c>
      <c r="M48" s="73">
        <v>1069.1</v>
      </c>
      <c r="N48" s="128">
        <v>2734.51</v>
      </c>
      <c r="O48" s="41"/>
      <c r="P48" s="250">
        <f t="shared" si="12"/>
        <v>2734.509999999951</v>
      </c>
      <c r="Q48" s="254">
        <f t="shared" si="13"/>
        <v>4.9112713895738125E-11</v>
      </c>
    </row>
    <row r="49" spans="1:17" ht="30" customHeight="1">
      <c r="A49" s="69" t="s">
        <v>87</v>
      </c>
      <c r="B49" s="59" t="s">
        <v>857</v>
      </c>
      <c r="C49" s="59" t="s">
        <v>621</v>
      </c>
      <c r="D49" s="59" t="s">
        <v>24</v>
      </c>
      <c r="E49" s="59" t="s">
        <v>674</v>
      </c>
      <c r="F49" s="60"/>
      <c r="G49" s="60" t="s">
        <v>776</v>
      </c>
      <c r="H49" s="75" t="s">
        <v>801</v>
      </c>
      <c r="I49" s="73">
        <v>4006113.28</v>
      </c>
      <c r="J49" s="73">
        <v>30585.61</v>
      </c>
      <c r="K49" s="73">
        <v>180252.7</v>
      </c>
      <c r="L49" s="73">
        <v>0</v>
      </c>
      <c r="M49" s="73">
        <v>3795274.97</v>
      </c>
      <c r="N49" s="128">
        <v>3795274.97</v>
      </c>
      <c r="O49" s="41"/>
      <c r="P49" s="250">
        <f t="shared" si="12"/>
        <v>3795274.9699999997</v>
      </c>
      <c r="Q49" s="254">
        <f t="shared" si="13"/>
        <v>0</v>
      </c>
    </row>
    <row r="50" spans="1:17" ht="30" customHeight="1">
      <c r="A50" s="69" t="s">
        <v>87</v>
      </c>
      <c r="B50" s="59" t="s">
        <v>857</v>
      </c>
      <c r="C50" s="59" t="s">
        <v>621</v>
      </c>
      <c r="D50" s="59" t="s">
        <v>25</v>
      </c>
      <c r="E50" s="59" t="s">
        <v>674</v>
      </c>
      <c r="F50" s="60"/>
      <c r="G50" s="60" t="s">
        <v>158</v>
      </c>
      <c r="H50" s="74" t="s">
        <v>803</v>
      </c>
      <c r="I50" s="73">
        <v>29111419.89</v>
      </c>
      <c r="J50" s="73">
        <v>743320.72</v>
      </c>
      <c r="K50" s="73">
        <v>27470614.91</v>
      </c>
      <c r="L50" s="73">
        <v>1543.59</v>
      </c>
      <c r="M50" s="73">
        <v>895940.67</v>
      </c>
      <c r="N50" s="128">
        <v>897484.26</v>
      </c>
      <c r="O50" s="41"/>
      <c r="P50" s="250">
        <f t="shared" si="12"/>
        <v>897484.2600000016</v>
      </c>
      <c r="Q50" s="254">
        <f t="shared" si="13"/>
        <v>-1.6298145055770874E-09</v>
      </c>
    </row>
    <row r="51" spans="1:17" ht="30" customHeight="1">
      <c r="A51" s="69" t="s">
        <v>87</v>
      </c>
      <c r="B51" s="59" t="s">
        <v>857</v>
      </c>
      <c r="C51" s="59" t="s">
        <v>621</v>
      </c>
      <c r="D51" s="59" t="s">
        <v>26</v>
      </c>
      <c r="E51" s="59" t="s">
        <v>674</v>
      </c>
      <c r="F51" s="60"/>
      <c r="G51" s="60" t="s">
        <v>159</v>
      </c>
      <c r="H51" s="74" t="s">
        <v>286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v>0</v>
      </c>
      <c r="O51" s="41"/>
      <c r="P51" s="250">
        <f t="shared" si="12"/>
        <v>0</v>
      </c>
      <c r="Q51" s="254">
        <f t="shared" si="13"/>
        <v>0</v>
      </c>
    </row>
    <row r="52" spans="1:17" ht="30" customHeight="1">
      <c r="A52" s="69" t="s">
        <v>87</v>
      </c>
      <c r="B52" s="59" t="s">
        <v>857</v>
      </c>
      <c r="C52" s="59" t="s">
        <v>621</v>
      </c>
      <c r="D52" s="59" t="s">
        <v>27</v>
      </c>
      <c r="E52" s="59" t="s">
        <v>674</v>
      </c>
      <c r="F52" s="60"/>
      <c r="G52" s="60" t="s">
        <v>160</v>
      </c>
      <c r="H52" s="74" t="s">
        <v>123</v>
      </c>
      <c r="I52" s="73">
        <v>2846860.15</v>
      </c>
      <c r="J52" s="73">
        <v>1372665.04</v>
      </c>
      <c r="K52" s="73">
        <v>227500</v>
      </c>
      <c r="L52" s="73">
        <v>0</v>
      </c>
      <c r="M52" s="73">
        <v>1246695.11</v>
      </c>
      <c r="N52" s="128">
        <v>1246695.11</v>
      </c>
      <c r="O52" s="41"/>
      <c r="P52" s="250">
        <f t="shared" si="12"/>
        <v>1246695.1099999999</v>
      </c>
      <c r="Q52" s="254">
        <f t="shared" si="13"/>
        <v>0</v>
      </c>
    </row>
    <row r="53" spans="1:17" ht="30" customHeight="1">
      <c r="A53" s="69" t="s">
        <v>87</v>
      </c>
      <c r="B53" s="59" t="s">
        <v>846</v>
      </c>
      <c r="C53" s="59" t="s">
        <v>621</v>
      </c>
      <c r="D53" s="59" t="s">
        <v>28</v>
      </c>
      <c r="E53" s="59" t="s">
        <v>674</v>
      </c>
      <c r="F53" s="60"/>
      <c r="G53" s="60" t="s">
        <v>161</v>
      </c>
      <c r="H53" s="74" t="s">
        <v>48</v>
      </c>
      <c r="I53" s="73">
        <v>25336343.05</v>
      </c>
      <c r="J53" s="73">
        <v>14732184.74</v>
      </c>
      <c r="K53" s="73">
        <v>775161.79</v>
      </c>
      <c r="L53" s="73">
        <v>10155.02</v>
      </c>
      <c r="M53" s="73">
        <v>9818841.5</v>
      </c>
      <c r="N53" s="128">
        <v>9828996.52</v>
      </c>
      <c r="O53" s="41"/>
      <c r="P53" s="250">
        <f t="shared" si="12"/>
        <v>9828996.52</v>
      </c>
      <c r="Q53" s="254">
        <f t="shared" si="13"/>
        <v>0</v>
      </c>
    </row>
    <row r="54" spans="1:17" ht="30" customHeight="1">
      <c r="A54" s="69" t="s">
        <v>87</v>
      </c>
      <c r="B54" s="59" t="s">
        <v>846</v>
      </c>
      <c r="C54" s="59" t="s">
        <v>621</v>
      </c>
      <c r="D54" s="59" t="s">
        <v>29</v>
      </c>
      <c r="E54" s="59" t="s">
        <v>674</v>
      </c>
      <c r="F54" s="60"/>
      <c r="G54" s="60" t="s">
        <v>162</v>
      </c>
      <c r="H54" s="74" t="s">
        <v>49</v>
      </c>
      <c r="I54" s="73">
        <v>7220000</v>
      </c>
      <c r="J54" s="73">
        <v>3000000</v>
      </c>
      <c r="K54" s="73">
        <v>0</v>
      </c>
      <c r="L54" s="73">
        <v>0</v>
      </c>
      <c r="M54" s="73">
        <v>4220000</v>
      </c>
      <c r="N54" s="128">
        <v>4220000</v>
      </c>
      <c r="O54" s="41"/>
      <c r="P54" s="250">
        <f t="shared" si="12"/>
        <v>4220000</v>
      </c>
      <c r="Q54" s="254">
        <f t="shared" si="13"/>
        <v>0</v>
      </c>
    </row>
    <row r="55" spans="1:20" ht="39.75" customHeight="1">
      <c r="A55" s="32" t="s">
        <v>889</v>
      </c>
      <c r="B55" s="25"/>
      <c r="C55" s="25"/>
      <c r="D55" s="25"/>
      <c r="E55" s="25"/>
      <c r="F55" s="25"/>
      <c r="G55" s="25"/>
      <c r="H55" s="33"/>
      <c r="I55" s="35">
        <f aca="true" t="shared" si="14" ref="I55:N55">SUM(I56:I63)</f>
        <v>436442026.69</v>
      </c>
      <c r="J55" s="35">
        <f t="shared" si="14"/>
        <v>133041078.10000002</v>
      </c>
      <c r="K55" s="35">
        <f t="shared" si="14"/>
        <v>30075495.080000002</v>
      </c>
      <c r="L55" s="35">
        <f t="shared" si="14"/>
        <v>1880413.29</v>
      </c>
      <c r="M55" s="35">
        <f t="shared" si="14"/>
        <v>271445040.22</v>
      </c>
      <c r="N55" s="36">
        <f t="shared" si="14"/>
        <v>273325453.51000005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87</v>
      </c>
      <c r="B56" s="59" t="s">
        <v>846</v>
      </c>
      <c r="C56" s="59" t="s">
        <v>362</v>
      </c>
      <c r="D56" s="59" t="s">
        <v>363</v>
      </c>
      <c r="E56" s="59" t="s">
        <v>368</v>
      </c>
      <c r="F56" s="60"/>
      <c r="G56" s="60" t="s">
        <v>588</v>
      </c>
      <c r="H56" s="74" t="s">
        <v>548</v>
      </c>
      <c r="I56" s="73">
        <v>142323788.43999997</v>
      </c>
      <c r="J56" s="73">
        <v>34403674.04000001</v>
      </c>
      <c r="K56" s="73">
        <v>24572493.650000002</v>
      </c>
      <c r="L56" s="73">
        <v>1402192.21</v>
      </c>
      <c r="M56" s="73">
        <v>81945428.53999999</v>
      </c>
      <c r="N56" s="128">
        <v>83347620.74999999</v>
      </c>
      <c r="O56" s="41"/>
      <c r="P56" s="250">
        <f>I56-J56-K56</f>
        <v>83347620.74999996</v>
      </c>
      <c r="Q56" s="254">
        <f>N56-P56</f>
        <v>0</v>
      </c>
    </row>
    <row r="57" spans="1:17" ht="30" customHeight="1">
      <c r="A57" s="69" t="s">
        <v>87</v>
      </c>
      <c r="B57" s="59" t="s">
        <v>846</v>
      </c>
      <c r="C57" s="59" t="s">
        <v>362</v>
      </c>
      <c r="D57" s="59" t="s">
        <v>363</v>
      </c>
      <c r="E57" s="59" t="s">
        <v>369</v>
      </c>
      <c r="F57" s="60"/>
      <c r="G57" s="60" t="s">
        <v>13</v>
      </c>
      <c r="H57" s="74" t="s">
        <v>548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v>169589.14</v>
      </c>
      <c r="O57" s="41"/>
      <c r="P57" s="250">
        <f aca="true" t="shared" si="15" ref="P57:P63">I57-J57-K57</f>
        <v>169589.14</v>
      </c>
      <c r="Q57" s="254">
        <f aca="true" t="shared" si="16" ref="Q57:Q63">N57-P57</f>
        <v>0</v>
      </c>
    </row>
    <row r="58" spans="1:17" ht="30" customHeight="1">
      <c r="A58" s="69" t="s">
        <v>87</v>
      </c>
      <c r="B58" s="59" t="s">
        <v>846</v>
      </c>
      <c r="C58" s="59" t="s">
        <v>362</v>
      </c>
      <c r="D58" s="59" t="s">
        <v>364</v>
      </c>
      <c r="E58" s="59" t="s">
        <v>368</v>
      </c>
      <c r="F58" s="60"/>
      <c r="G58" s="60" t="s">
        <v>589</v>
      </c>
      <c r="H58" s="74" t="s">
        <v>549</v>
      </c>
      <c r="I58" s="73">
        <v>141133646.04</v>
      </c>
      <c r="J58" s="73">
        <v>57956652.57000002</v>
      </c>
      <c r="K58" s="73">
        <v>2584615.3</v>
      </c>
      <c r="L58" s="73">
        <v>478221.08</v>
      </c>
      <c r="M58" s="73">
        <v>80114157.09</v>
      </c>
      <c r="N58" s="128">
        <v>80592378.17</v>
      </c>
      <c r="O58" s="41"/>
      <c r="P58" s="250">
        <f t="shared" si="15"/>
        <v>80592378.16999997</v>
      </c>
      <c r="Q58" s="254">
        <f t="shared" si="16"/>
        <v>0</v>
      </c>
    </row>
    <row r="59" spans="1:17" ht="30" customHeight="1">
      <c r="A59" s="69" t="s">
        <v>87</v>
      </c>
      <c r="B59" s="59" t="s">
        <v>846</v>
      </c>
      <c r="C59" s="59" t="s">
        <v>362</v>
      </c>
      <c r="D59" s="59" t="s">
        <v>364</v>
      </c>
      <c r="E59" s="59" t="s">
        <v>369</v>
      </c>
      <c r="F59" s="60"/>
      <c r="G59" s="60" t="s">
        <v>15</v>
      </c>
      <c r="H59" s="74" t="s">
        <v>549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v>0</v>
      </c>
      <c r="O59" s="41"/>
      <c r="P59" s="250">
        <f t="shared" si="15"/>
        <v>0</v>
      </c>
      <c r="Q59" s="254">
        <f t="shared" si="16"/>
        <v>0</v>
      </c>
    </row>
    <row r="60" spans="1:17" ht="30" customHeight="1">
      <c r="A60" s="69" t="s">
        <v>87</v>
      </c>
      <c r="B60" s="59" t="s">
        <v>846</v>
      </c>
      <c r="C60" s="59" t="s">
        <v>362</v>
      </c>
      <c r="D60" s="59" t="s">
        <v>365</v>
      </c>
      <c r="E60" s="59" t="s">
        <v>368</v>
      </c>
      <c r="F60" s="60"/>
      <c r="G60" s="60" t="s">
        <v>590</v>
      </c>
      <c r="H60" s="74" t="s">
        <v>550</v>
      </c>
      <c r="I60" s="73">
        <v>150508152.75</v>
      </c>
      <c r="J60" s="73">
        <v>40680751.49</v>
      </c>
      <c r="K60" s="73">
        <v>2918386.13</v>
      </c>
      <c r="L60" s="73">
        <v>0</v>
      </c>
      <c r="M60" s="73">
        <v>106909015.13</v>
      </c>
      <c r="N60" s="128">
        <v>106909015.13</v>
      </c>
      <c r="O60" s="41"/>
      <c r="P60" s="250">
        <f t="shared" si="15"/>
        <v>106909015.13</v>
      </c>
      <c r="Q60" s="254">
        <f t="shared" si="16"/>
        <v>0</v>
      </c>
    </row>
    <row r="61" spans="1:17" ht="30" customHeight="1">
      <c r="A61" s="69" t="s">
        <v>87</v>
      </c>
      <c r="B61" s="59" t="s">
        <v>846</v>
      </c>
      <c r="C61" s="59" t="s">
        <v>362</v>
      </c>
      <c r="D61" s="59" t="s">
        <v>365</v>
      </c>
      <c r="E61" s="59" t="s">
        <v>369</v>
      </c>
      <c r="F61" s="60"/>
      <c r="G61" s="60" t="s">
        <v>14</v>
      </c>
      <c r="H61" s="74" t="s">
        <v>550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v>608438.91</v>
      </c>
      <c r="O61" s="41"/>
      <c r="P61" s="250">
        <f t="shared" si="15"/>
        <v>608438.91</v>
      </c>
      <c r="Q61" s="254">
        <f t="shared" si="16"/>
        <v>0</v>
      </c>
    </row>
    <row r="62" spans="1:17" ht="30" customHeight="1">
      <c r="A62" s="69" t="s">
        <v>87</v>
      </c>
      <c r="B62" s="59" t="s">
        <v>846</v>
      </c>
      <c r="C62" s="59" t="s">
        <v>362</v>
      </c>
      <c r="D62" s="59" t="s">
        <v>366</v>
      </c>
      <c r="E62" s="59" t="s">
        <v>369</v>
      </c>
      <c r="F62" s="60"/>
      <c r="G62" s="60" t="s">
        <v>16</v>
      </c>
      <c r="H62" s="74" t="s">
        <v>552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v>0</v>
      </c>
      <c r="O62" s="41"/>
      <c r="P62" s="250">
        <f t="shared" si="15"/>
        <v>0</v>
      </c>
      <c r="Q62" s="254">
        <f t="shared" si="16"/>
        <v>0</v>
      </c>
    </row>
    <row r="63" spans="1:17" ht="30" customHeight="1">
      <c r="A63" s="69" t="s">
        <v>87</v>
      </c>
      <c r="B63" s="59" t="s">
        <v>846</v>
      </c>
      <c r="C63" s="59" t="s">
        <v>362</v>
      </c>
      <c r="D63" s="59" t="s">
        <v>367</v>
      </c>
      <c r="E63" s="59" t="s">
        <v>369</v>
      </c>
      <c r="F63" s="60"/>
      <c r="G63" s="60" t="s">
        <v>17</v>
      </c>
      <c r="H63" s="72" t="s">
        <v>551</v>
      </c>
      <c r="I63" s="73">
        <v>1698411.41</v>
      </c>
      <c r="J63" s="73">
        <v>0</v>
      </c>
      <c r="K63" s="73">
        <v>0</v>
      </c>
      <c r="L63" s="73">
        <v>0</v>
      </c>
      <c r="M63" s="73">
        <v>1698411.41</v>
      </c>
      <c r="N63" s="128">
        <v>1698411.41</v>
      </c>
      <c r="O63" s="41"/>
      <c r="P63" s="250">
        <f t="shared" si="15"/>
        <v>1698411.41</v>
      </c>
      <c r="Q63" s="254">
        <f t="shared" si="16"/>
        <v>0</v>
      </c>
    </row>
    <row r="64" spans="1:19" ht="39.75" customHeight="1">
      <c r="A64" s="32" t="s">
        <v>890</v>
      </c>
      <c r="B64" s="25"/>
      <c r="C64" s="25"/>
      <c r="D64" s="25"/>
      <c r="E64" s="25"/>
      <c r="F64" s="25"/>
      <c r="G64" s="25"/>
      <c r="H64" s="33"/>
      <c r="I64" s="35">
        <f aca="true" t="shared" si="17" ref="I64:N64">SUM(I65:I68)</f>
        <v>104913167.02</v>
      </c>
      <c r="J64" s="35">
        <f t="shared" si="17"/>
        <v>24411847.3</v>
      </c>
      <c r="K64" s="35">
        <f t="shared" si="17"/>
        <v>12254719.560000006</v>
      </c>
      <c r="L64" s="35">
        <f t="shared" si="17"/>
        <v>2258704.73</v>
      </c>
      <c r="M64" s="35">
        <f t="shared" si="17"/>
        <v>65987895.42999999</v>
      </c>
      <c r="N64" s="36">
        <f t="shared" si="17"/>
        <v>68246600.16</v>
      </c>
      <c r="O64" s="86"/>
      <c r="P64" s="86"/>
      <c r="Q64" s="24"/>
      <c r="R64" s="24"/>
      <c r="S64" s="24"/>
    </row>
    <row r="65" spans="1:17" ht="30" customHeight="1">
      <c r="A65" s="69" t="s">
        <v>87</v>
      </c>
      <c r="B65" s="59" t="s">
        <v>846</v>
      </c>
      <c r="C65" s="59" t="s">
        <v>362</v>
      </c>
      <c r="D65" s="59" t="s">
        <v>363</v>
      </c>
      <c r="E65" s="59" t="s">
        <v>368</v>
      </c>
      <c r="F65" s="60"/>
      <c r="G65" s="60" t="s">
        <v>581</v>
      </c>
      <c r="H65" s="74" t="s">
        <v>548</v>
      </c>
      <c r="I65" s="73">
        <v>52304713.099999994</v>
      </c>
      <c r="J65" s="73">
        <v>8651513.530000001</v>
      </c>
      <c r="K65" s="73">
        <v>5759833.040000001</v>
      </c>
      <c r="L65" s="73">
        <v>2122009.71</v>
      </c>
      <c r="M65" s="73">
        <v>35771356.81999999</v>
      </c>
      <c r="N65" s="128">
        <v>37893366.529999994</v>
      </c>
      <c r="O65" s="41"/>
      <c r="P65" s="250">
        <f>I65-J65-K65</f>
        <v>37893366.529999994</v>
      </c>
      <c r="Q65" s="254">
        <f>N65-P65</f>
        <v>0</v>
      </c>
    </row>
    <row r="66" spans="1:17" ht="30" customHeight="1">
      <c r="A66" s="69" t="s">
        <v>87</v>
      </c>
      <c r="B66" s="59" t="s">
        <v>846</v>
      </c>
      <c r="C66" s="59" t="s">
        <v>362</v>
      </c>
      <c r="D66" s="59" t="s">
        <v>364</v>
      </c>
      <c r="E66" s="59" t="s">
        <v>368</v>
      </c>
      <c r="F66" s="60"/>
      <c r="G66" s="60" t="s">
        <v>583</v>
      </c>
      <c r="H66" s="74" t="s">
        <v>549</v>
      </c>
      <c r="I66" s="73">
        <v>18063668.28</v>
      </c>
      <c r="J66" s="73">
        <v>8265081.339999999</v>
      </c>
      <c r="K66" s="73">
        <v>345616.78</v>
      </c>
      <c r="L66" s="73">
        <v>0</v>
      </c>
      <c r="M66" s="73">
        <v>9452970.159999996</v>
      </c>
      <c r="N66" s="128">
        <v>9452970.159999996</v>
      </c>
      <c r="O66" s="41"/>
      <c r="P66" s="250">
        <f>I66-J66-K66</f>
        <v>9452970.160000002</v>
      </c>
      <c r="Q66" s="254">
        <f>N66-P66</f>
        <v>0</v>
      </c>
    </row>
    <row r="67" spans="1:17" ht="30" customHeight="1">
      <c r="A67" s="69" t="s">
        <v>87</v>
      </c>
      <c r="B67" s="59" t="s">
        <v>846</v>
      </c>
      <c r="C67" s="59" t="s">
        <v>362</v>
      </c>
      <c r="D67" s="59" t="s">
        <v>365</v>
      </c>
      <c r="E67" s="59" t="s">
        <v>368</v>
      </c>
      <c r="F67" s="60"/>
      <c r="G67" s="60" t="s">
        <v>585</v>
      </c>
      <c r="H67" s="74" t="s">
        <v>550</v>
      </c>
      <c r="I67" s="73">
        <v>32543331.249999993</v>
      </c>
      <c r="J67" s="73">
        <v>6888684.059999997</v>
      </c>
      <c r="K67" s="73">
        <v>6140440.0100000035</v>
      </c>
      <c r="L67" s="73">
        <v>136695.02</v>
      </c>
      <c r="M67" s="73">
        <v>19377512.160000004</v>
      </c>
      <c r="N67" s="128">
        <v>19514207.180000003</v>
      </c>
      <c r="O67" s="41"/>
      <c r="P67" s="250">
        <f>I67-J67-K67</f>
        <v>19514207.179999992</v>
      </c>
      <c r="Q67" s="254">
        <f>N67-P67</f>
        <v>0</v>
      </c>
    </row>
    <row r="68" spans="1:17" ht="30" customHeight="1">
      <c r="A68" s="69" t="s">
        <v>87</v>
      </c>
      <c r="B68" s="59" t="s">
        <v>846</v>
      </c>
      <c r="C68" s="59" t="s">
        <v>362</v>
      </c>
      <c r="D68" s="59" t="s">
        <v>366</v>
      </c>
      <c r="E68" s="59" t="s">
        <v>368</v>
      </c>
      <c r="F68" s="60"/>
      <c r="G68" s="60" t="s">
        <v>587</v>
      </c>
      <c r="H68" s="74" t="s">
        <v>552</v>
      </c>
      <c r="I68" s="73">
        <v>2001454.39</v>
      </c>
      <c r="J68" s="73">
        <v>606568.37</v>
      </c>
      <c r="K68" s="73">
        <v>8829.73</v>
      </c>
      <c r="L68" s="73">
        <v>0</v>
      </c>
      <c r="M68" s="73">
        <v>1386056.29</v>
      </c>
      <c r="N68" s="128">
        <v>1386056.29</v>
      </c>
      <c r="O68" s="41"/>
      <c r="P68" s="250">
        <f>I68-J68-K68</f>
        <v>1386056.29</v>
      </c>
      <c r="Q68" s="254">
        <f>N68-P68</f>
        <v>0</v>
      </c>
    </row>
    <row r="69" spans="1:19" ht="39.75" customHeight="1">
      <c r="A69" s="32" t="s">
        <v>61</v>
      </c>
      <c r="B69" s="25"/>
      <c r="C69" s="25"/>
      <c r="D69" s="25"/>
      <c r="E69" s="25"/>
      <c r="F69" s="25"/>
      <c r="G69" s="25"/>
      <c r="H69" s="33"/>
      <c r="I69" s="35">
        <f aca="true" t="shared" si="18" ref="I69:N69">SUM(I70:I75)</f>
        <v>11531509.91</v>
      </c>
      <c r="J69" s="35">
        <f t="shared" si="18"/>
        <v>2895518.4</v>
      </c>
      <c r="K69" s="35">
        <f t="shared" si="18"/>
        <v>6171006.649999999</v>
      </c>
      <c r="L69" s="35">
        <f t="shared" si="18"/>
        <v>38.24</v>
      </c>
      <c r="M69" s="35">
        <f t="shared" si="18"/>
        <v>2464946.6199999996</v>
      </c>
      <c r="N69" s="36">
        <f t="shared" si="18"/>
        <v>2464984.86</v>
      </c>
      <c r="O69" s="86"/>
      <c r="P69" s="86"/>
      <c r="Q69" s="24"/>
      <c r="R69" s="24"/>
      <c r="S69" s="24"/>
    </row>
    <row r="70" spans="1:17" ht="30" customHeight="1">
      <c r="A70" s="69" t="s">
        <v>87</v>
      </c>
      <c r="B70" s="59" t="s">
        <v>627</v>
      </c>
      <c r="C70" s="59" t="s">
        <v>859</v>
      </c>
      <c r="D70" s="59" t="s">
        <v>451</v>
      </c>
      <c r="E70" s="59" t="s">
        <v>674</v>
      </c>
      <c r="F70" s="60"/>
      <c r="G70" s="60" t="s">
        <v>163</v>
      </c>
      <c r="H70" s="74" t="s">
        <v>553</v>
      </c>
      <c r="I70" s="73">
        <v>4296108.35</v>
      </c>
      <c r="J70" s="73">
        <v>1778705.35</v>
      </c>
      <c r="K70" s="73">
        <v>1156449.87</v>
      </c>
      <c r="L70" s="73">
        <v>0</v>
      </c>
      <c r="M70" s="73">
        <v>1360953.13</v>
      </c>
      <c r="N70" s="128">
        <v>1360953.13</v>
      </c>
      <c r="O70" s="41"/>
      <c r="P70" s="250">
        <f aca="true" t="shared" si="19" ref="P70:P75">I70-J70-K70</f>
        <v>1360953.1299999994</v>
      </c>
      <c r="Q70" s="254">
        <f aca="true" t="shared" si="20" ref="Q70:Q75">N70-P70</f>
        <v>0</v>
      </c>
    </row>
    <row r="71" spans="1:17" ht="30" customHeight="1">
      <c r="A71" s="69" t="s">
        <v>87</v>
      </c>
      <c r="B71" s="59" t="s">
        <v>627</v>
      </c>
      <c r="C71" s="59" t="s">
        <v>859</v>
      </c>
      <c r="D71" s="59" t="s">
        <v>452</v>
      </c>
      <c r="E71" s="59" t="s">
        <v>674</v>
      </c>
      <c r="F71" s="60"/>
      <c r="G71" s="60" t="s">
        <v>164</v>
      </c>
      <c r="H71" s="74" t="s">
        <v>554</v>
      </c>
      <c r="I71" s="73">
        <v>4232505.67</v>
      </c>
      <c r="J71" s="73">
        <v>716882.82</v>
      </c>
      <c r="K71" s="73">
        <v>2683903.78</v>
      </c>
      <c r="L71" s="73">
        <v>0</v>
      </c>
      <c r="M71" s="73">
        <v>831719.07</v>
      </c>
      <c r="N71" s="128">
        <v>831719.07</v>
      </c>
      <c r="O71" s="41"/>
      <c r="P71" s="250">
        <f t="shared" si="19"/>
        <v>831719.0700000003</v>
      </c>
      <c r="Q71" s="254">
        <f t="shared" si="20"/>
        <v>0</v>
      </c>
    </row>
    <row r="72" spans="1:17" ht="30" customHeight="1">
      <c r="A72" s="69" t="s">
        <v>87</v>
      </c>
      <c r="B72" s="59" t="s">
        <v>630</v>
      </c>
      <c r="C72" s="59" t="s">
        <v>633</v>
      </c>
      <c r="D72" s="59" t="s">
        <v>826</v>
      </c>
      <c r="E72" s="59" t="s">
        <v>674</v>
      </c>
      <c r="F72" s="60"/>
      <c r="G72" s="60" t="s">
        <v>373</v>
      </c>
      <c r="H72" s="75" t="s">
        <v>555</v>
      </c>
      <c r="I72" s="73">
        <v>125896.91</v>
      </c>
      <c r="J72" s="73">
        <v>68888.44</v>
      </c>
      <c r="K72" s="73">
        <v>56970.83</v>
      </c>
      <c r="L72" s="73">
        <v>37.64</v>
      </c>
      <c r="M72" s="73">
        <v>0</v>
      </c>
      <c r="N72" s="128">
        <v>37.64</v>
      </c>
      <c r="O72" s="41"/>
      <c r="P72" s="250">
        <f t="shared" si="19"/>
        <v>37.63999999999942</v>
      </c>
      <c r="Q72" s="254">
        <f t="shared" si="20"/>
        <v>5.826450433232822E-13</v>
      </c>
    </row>
    <row r="73" spans="1:17" ht="30" customHeight="1">
      <c r="A73" s="69" t="s">
        <v>87</v>
      </c>
      <c r="B73" s="59" t="s">
        <v>450</v>
      </c>
      <c r="C73" s="59" t="s">
        <v>621</v>
      </c>
      <c r="D73" s="59" t="s">
        <v>453</v>
      </c>
      <c r="E73" s="59" t="s">
        <v>674</v>
      </c>
      <c r="F73" s="60"/>
      <c r="G73" s="60" t="s">
        <v>165</v>
      </c>
      <c r="H73" s="74" t="s">
        <v>326</v>
      </c>
      <c r="I73" s="73">
        <v>429183.68</v>
      </c>
      <c r="J73" s="73">
        <v>21535.97</v>
      </c>
      <c r="K73" s="73">
        <v>294292.03</v>
      </c>
      <c r="L73" s="73">
        <v>0.6</v>
      </c>
      <c r="M73" s="73">
        <v>113355.08</v>
      </c>
      <c r="N73" s="128">
        <v>113355.68</v>
      </c>
      <c r="O73" s="41"/>
      <c r="P73" s="250">
        <f t="shared" si="19"/>
        <v>113355.67999999993</v>
      </c>
      <c r="Q73" s="254">
        <f t="shared" si="20"/>
        <v>0</v>
      </c>
    </row>
    <row r="74" spans="1:17" ht="30" customHeight="1">
      <c r="A74" s="69" t="s">
        <v>87</v>
      </c>
      <c r="B74" s="59" t="s">
        <v>684</v>
      </c>
      <c r="C74" s="59" t="s">
        <v>415</v>
      </c>
      <c r="D74" s="59" t="s">
        <v>454</v>
      </c>
      <c r="E74" s="59" t="s">
        <v>674</v>
      </c>
      <c r="F74" s="60"/>
      <c r="G74" s="60" t="s">
        <v>166</v>
      </c>
      <c r="H74" s="75" t="s">
        <v>806</v>
      </c>
      <c r="I74" s="73">
        <v>1123197.73</v>
      </c>
      <c r="J74" s="73">
        <v>10294.94</v>
      </c>
      <c r="K74" s="73">
        <v>1034702.79</v>
      </c>
      <c r="L74" s="73">
        <v>0</v>
      </c>
      <c r="M74" s="73">
        <v>78200</v>
      </c>
      <c r="N74" s="128">
        <v>78200</v>
      </c>
      <c r="O74" s="41"/>
      <c r="P74" s="250">
        <f t="shared" si="19"/>
        <v>78200</v>
      </c>
      <c r="Q74" s="254">
        <f t="shared" si="20"/>
        <v>0</v>
      </c>
    </row>
    <row r="75" spans="1:17" ht="30" customHeight="1">
      <c r="A75" s="69" t="s">
        <v>87</v>
      </c>
      <c r="B75" s="59" t="s">
        <v>857</v>
      </c>
      <c r="C75" s="59" t="s">
        <v>859</v>
      </c>
      <c r="D75" s="59" t="s">
        <v>455</v>
      </c>
      <c r="E75" s="59" t="s">
        <v>674</v>
      </c>
      <c r="F75" s="60"/>
      <c r="G75" s="60" t="s">
        <v>167</v>
      </c>
      <c r="H75" s="75" t="s">
        <v>327</v>
      </c>
      <c r="I75" s="73">
        <v>1324617.57</v>
      </c>
      <c r="J75" s="73">
        <v>299210.88</v>
      </c>
      <c r="K75" s="73">
        <v>944687.35</v>
      </c>
      <c r="L75" s="73">
        <v>0</v>
      </c>
      <c r="M75" s="73">
        <v>80719.34</v>
      </c>
      <c r="N75" s="128">
        <v>80719.34</v>
      </c>
      <c r="O75" s="41"/>
      <c r="P75" s="250">
        <f t="shared" si="19"/>
        <v>80719.34000000008</v>
      </c>
      <c r="Q75" s="254">
        <f t="shared" si="20"/>
        <v>0</v>
      </c>
    </row>
    <row r="76" spans="1:17" ht="39.75" customHeight="1">
      <c r="A76" s="32" t="s">
        <v>23</v>
      </c>
      <c r="B76" s="25"/>
      <c r="C76" s="25"/>
      <c r="D76" s="25"/>
      <c r="E76" s="25"/>
      <c r="F76" s="25"/>
      <c r="G76" s="25"/>
      <c r="H76" s="33"/>
      <c r="I76" s="35">
        <f aca="true" t="shared" si="21" ref="I76:N76">SUM(I77:I79)</f>
        <v>52617.71</v>
      </c>
      <c r="J76" s="35">
        <f t="shared" si="21"/>
        <v>52617.71</v>
      </c>
      <c r="K76" s="35">
        <f t="shared" si="21"/>
        <v>0</v>
      </c>
      <c r="L76" s="35">
        <f t="shared" si="21"/>
        <v>0</v>
      </c>
      <c r="M76" s="35">
        <f t="shared" si="21"/>
        <v>0</v>
      </c>
      <c r="N76" s="36">
        <f t="shared" si="21"/>
        <v>0</v>
      </c>
      <c r="O76" s="86"/>
      <c r="P76" s="86"/>
      <c r="Q76" s="24"/>
    </row>
    <row r="77" spans="1:17" ht="30" customHeight="1">
      <c r="A77" s="69" t="s">
        <v>87</v>
      </c>
      <c r="B77" s="59" t="s">
        <v>613</v>
      </c>
      <c r="C77" s="59" t="s">
        <v>633</v>
      </c>
      <c r="D77" s="59" t="s">
        <v>616</v>
      </c>
      <c r="E77" s="59" t="s">
        <v>674</v>
      </c>
      <c r="F77" s="60"/>
      <c r="G77" s="60" t="s">
        <v>374</v>
      </c>
      <c r="H77" s="75" t="s">
        <v>916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87</v>
      </c>
      <c r="B78" s="59" t="s">
        <v>614</v>
      </c>
      <c r="C78" s="59" t="s">
        <v>633</v>
      </c>
      <c r="D78" s="59" t="s">
        <v>617</v>
      </c>
      <c r="E78" s="59" t="s">
        <v>674</v>
      </c>
      <c r="F78" s="60"/>
      <c r="G78" s="60" t="s">
        <v>375</v>
      </c>
      <c r="H78" s="75" t="s">
        <v>917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87</v>
      </c>
      <c r="B79" s="59" t="s">
        <v>615</v>
      </c>
      <c r="C79" s="59" t="s">
        <v>633</v>
      </c>
      <c r="D79" s="59" t="s">
        <v>618</v>
      </c>
      <c r="E79" s="59" t="s">
        <v>674</v>
      </c>
      <c r="F79" s="60"/>
      <c r="G79" s="60" t="s">
        <v>376</v>
      </c>
      <c r="H79" s="74" t="s">
        <v>918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919</v>
      </c>
      <c r="B80" s="25"/>
      <c r="C80" s="25"/>
      <c r="D80" s="25"/>
      <c r="E80" s="25"/>
      <c r="F80" s="25"/>
      <c r="G80" s="25"/>
      <c r="H80" s="33"/>
      <c r="I80" s="35">
        <f aca="true" t="shared" si="22" ref="I80:N80">SUM(I81)</f>
        <v>8194669.32</v>
      </c>
      <c r="J80" s="35">
        <f t="shared" si="22"/>
        <v>2240510.46</v>
      </c>
      <c r="K80" s="35">
        <f t="shared" si="22"/>
        <v>5937853.2</v>
      </c>
      <c r="L80" s="35">
        <f t="shared" si="22"/>
        <v>16305.66</v>
      </c>
      <c r="M80" s="35">
        <f t="shared" si="22"/>
        <v>0</v>
      </c>
      <c r="N80" s="36">
        <f t="shared" si="22"/>
        <v>16305.66</v>
      </c>
      <c r="O80" s="41"/>
      <c r="P80" s="41"/>
    </row>
    <row r="81" spans="1:17" ht="30" customHeight="1">
      <c r="A81" s="69" t="s">
        <v>87</v>
      </c>
      <c r="B81" s="59" t="s">
        <v>619</v>
      </c>
      <c r="C81" s="59" t="s">
        <v>633</v>
      </c>
      <c r="D81" s="59" t="s">
        <v>620</v>
      </c>
      <c r="E81" s="59" t="s">
        <v>674</v>
      </c>
      <c r="F81" s="60"/>
      <c r="G81" s="60" t="s">
        <v>377</v>
      </c>
      <c r="H81" s="75" t="s">
        <v>65</v>
      </c>
      <c r="I81" s="73">
        <v>8194669.32</v>
      </c>
      <c r="J81" s="73">
        <v>2240510.46</v>
      </c>
      <c r="K81" s="73">
        <v>5937853.2</v>
      </c>
      <c r="L81" s="73">
        <v>16305.66</v>
      </c>
      <c r="M81" s="73">
        <v>0</v>
      </c>
      <c r="N81" s="128">
        <v>16305.66</v>
      </c>
      <c r="O81" s="41"/>
      <c r="P81" s="250">
        <f>I81-J81-K81</f>
        <v>16305.660000000149</v>
      </c>
      <c r="Q81" s="254">
        <f>N81-P81</f>
        <v>-1.4915713109076023E-10</v>
      </c>
    </row>
    <row r="82" spans="1:16" ht="39.75" customHeight="1">
      <c r="A82" s="32" t="s">
        <v>98</v>
      </c>
      <c r="B82" s="25"/>
      <c r="C82" s="25"/>
      <c r="D82" s="25"/>
      <c r="E82" s="25"/>
      <c r="F82" s="25"/>
      <c r="G82" s="25"/>
      <c r="H82" s="33"/>
      <c r="I82" s="35">
        <f aca="true" t="shared" si="23" ref="I82:N82">SUM(I83)</f>
        <v>0</v>
      </c>
      <c r="J82" s="35">
        <f t="shared" si="23"/>
        <v>0</v>
      </c>
      <c r="K82" s="35">
        <f t="shared" si="23"/>
        <v>0</v>
      </c>
      <c r="L82" s="35">
        <f t="shared" si="23"/>
        <v>0</v>
      </c>
      <c r="M82" s="35">
        <f t="shared" si="23"/>
        <v>0</v>
      </c>
      <c r="N82" s="36">
        <f t="shared" si="23"/>
        <v>0</v>
      </c>
      <c r="O82" s="86"/>
      <c r="P82" s="86"/>
    </row>
    <row r="83" spans="1:17" ht="30" customHeight="1">
      <c r="A83" s="69" t="s">
        <v>88</v>
      </c>
      <c r="B83" s="59" t="s">
        <v>661</v>
      </c>
      <c r="C83" s="59" t="s">
        <v>665</v>
      </c>
      <c r="D83" s="59" t="s">
        <v>673</v>
      </c>
      <c r="E83" s="59" t="s">
        <v>674</v>
      </c>
      <c r="F83" s="60"/>
      <c r="G83" s="60" t="s">
        <v>393</v>
      </c>
      <c r="H83" s="72" t="s">
        <v>124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739</v>
      </c>
      <c r="B84" s="25"/>
      <c r="C84" s="25"/>
      <c r="D84" s="25"/>
      <c r="E84" s="25"/>
      <c r="F84" s="25"/>
      <c r="G84" s="25"/>
      <c r="H84" s="33"/>
      <c r="I84" s="34">
        <f aca="true" t="shared" si="24" ref="I84:N84">SUM(I85:I99)</f>
        <v>74486874.4</v>
      </c>
      <c r="J84" s="34">
        <f t="shared" si="24"/>
        <v>1505635.98</v>
      </c>
      <c r="K84" s="34">
        <f t="shared" si="24"/>
        <v>1012686.9</v>
      </c>
      <c r="L84" s="34">
        <f t="shared" si="24"/>
        <v>25593.97</v>
      </c>
      <c r="M84" s="34">
        <f t="shared" si="24"/>
        <v>71942957.55000001</v>
      </c>
      <c r="N84" s="36">
        <f t="shared" si="24"/>
        <v>71968551.52000001</v>
      </c>
      <c r="O84" s="41"/>
      <c r="P84" s="41"/>
    </row>
    <row r="85" spans="1:17" ht="30" customHeight="1">
      <c r="A85" s="69" t="s">
        <v>87</v>
      </c>
      <c r="B85" s="59" t="s">
        <v>627</v>
      </c>
      <c r="C85" s="59" t="s">
        <v>859</v>
      </c>
      <c r="D85" s="59" t="s">
        <v>452</v>
      </c>
      <c r="E85" s="59" t="s">
        <v>621</v>
      </c>
      <c r="F85" s="60"/>
      <c r="G85" s="60" t="s">
        <v>639</v>
      </c>
      <c r="H85" s="74" t="s">
        <v>554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v>0</v>
      </c>
      <c r="O85" s="41"/>
      <c r="P85" s="250">
        <f aca="true" t="shared" si="25" ref="P85:P91">I85-J85-K85</f>
        <v>0</v>
      </c>
      <c r="Q85" s="254">
        <f aca="true" t="shared" si="26" ref="Q85:Q91">N85-P85</f>
        <v>0</v>
      </c>
    </row>
    <row r="86" spans="1:17" ht="30" customHeight="1">
      <c r="A86" s="69" t="s">
        <v>87</v>
      </c>
      <c r="B86" s="59" t="s">
        <v>450</v>
      </c>
      <c r="C86" s="59" t="s">
        <v>621</v>
      </c>
      <c r="D86" s="59" t="s">
        <v>453</v>
      </c>
      <c r="E86" s="59" t="s">
        <v>861</v>
      </c>
      <c r="F86" s="60"/>
      <c r="G86" s="60" t="s">
        <v>640</v>
      </c>
      <c r="H86" s="74" t="s">
        <v>326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v>0</v>
      </c>
      <c r="O86" s="41"/>
      <c r="P86" s="250">
        <f t="shared" si="25"/>
        <v>0</v>
      </c>
      <c r="Q86" s="254">
        <f t="shared" si="26"/>
        <v>0</v>
      </c>
    </row>
    <row r="87" spans="1:17" ht="30" customHeight="1">
      <c r="A87" s="69" t="s">
        <v>87</v>
      </c>
      <c r="B87" s="59" t="s">
        <v>619</v>
      </c>
      <c r="C87" s="59" t="s">
        <v>674</v>
      </c>
      <c r="D87" s="59" t="s">
        <v>457</v>
      </c>
      <c r="E87" s="59" t="s">
        <v>459</v>
      </c>
      <c r="F87" s="60"/>
      <c r="G87" s="60" t="s">
        <v>401</v>
      </c>
      <c r="H87" s="74" t="s">
        <v>79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v>0</v>
      </c>
      <c r="O87" s="41"/>
      <c r="P87" s="250">
        <f t="shared" si="25"/>
        <v>0</v>
      </c>
      <c r="Q87" s="254">
        <f t="shared" si="26"/>
        <v>0</v>
      </c>
    </row>
    <row r="88" spans="1:17" ht="30" customHeight="1">
      <c r="A88" s="69" t="s">
        <v>87</v>
      </c>
      <c r="B88" s="59" t="s">
        <v>845</v>
      </c>
      <c r="C88" s="59" t="s">
        <v>456</v>
      </c>
      <c r="D88" s="59" t="s">
        <v>458</v>
      </c>
      <c r="E88" s="59" t="s">
        <v>621</v>
      </c>
      <c r="F88" s="60"/>
      <c r="G88" s="60" t="s">
        <v>402</v>
      </c>
      <c r="H88" s="74" t="s">
        <v>807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v>0</v>
      </c>
      <c r="O88" s="41"/>
      <c r="P88" s="250">
        <f t="shared" si="25"/>
        <v>0</v>
      </c>
      <c r="Q88" s="254">
        <f t="shared" si="26"/>
        <v>0</v>
      </c>
    </row>
    <row r="89" spans="1:17" ht="30" customHeight="1">
      <c r="A89" s="69" t="s">
        <v>87</v>
      </c>
      <c r="B89" s="59" t="s">
        <v>857</v>
      </c>
      <c r="C89" s="59" t="s">
        <v>621</v>
      </c>
      <c r="D89" s="59" t="s">
        <v>27</v>
      </c>
      <c r="E89" s="59" t="s">
        <v>802</v>
      </c>
      <c r="F89" s="60"/>
      <c r="G89" s="60" t="s">
        <v>591</v>
      </c>
      <c r="H89" s="74" t="s">
        <v>123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v>0</v>
      </c>
      <c r="O89" s="41"/>
      <c r="P89" s="250">
        <f t="shared" si="25"/>
        <v>0</v>
      </c>
      <c r="Q89" s="254">
        <f t="shared" si="26"/>
        <v>0</v>
      </c>
    </row>
    <row r="90" spans="1:17" ht="30" customHeight="1">
      <c r="A90" s="69" t="s">
        <v>87</v>
      </c>
      <c r="B90" s="59" t="s">
        <v>846</v>
      </c>
      <c r="C90" s="59" t="s">
        <v>621</v>
      </c>
      <c r="D90" s="59" t="s">
        <v>28</v>
      </c>
      <c r="E90" s="59" t="s">
        <v>802</v>
      </c>
      <c r="F90" s="60"/>
      <c r="G90" s="60" t="s">
        <v>592</v>
      </c>
      <c r="H90" s="74" t="s">
        <v>48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v>0</v>
      </c>
      <c r="O90" s="41"/>
      <c r="P90" s="250">
        <f t="shared" si="25"/>
        <v>0</v>
      </c>
      <c r="Q90" s="254">
        <f t="shared" si="26"/>
        <v>0</v>
      </c>
    </row>
    <row r="91" spans="1:17" ht="30" customHeight="1">
      <c r="A91" s="69" t="s">
        <v>87</v>
      </c>
      <c r="B91" s="59" t="s">
        <v>846</v>
      </c>
      <c r="C91" s="59" t="s">
        <v>621</v>
      </c>
      <c r="D91" s="59" t="s">
        <v>29</v>
      </c>
      <c r="E91" s="59" t="s">
        <v>804</v>
      </c>
      <c r="F91" s="60"/>
      <c r="G91" s="60" t="s">
        <v>593</v>
      </c>
      <c r="H91" s="74" t="s">
        <v>49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v>1684000</v>
      </c>
      <c r="O91" s="41"/>
      <c r="P91" s="250">
        <f t="shared" si="25"/>
        <v>1684000</v>
      </c>
      <c r="Q91" s="254">
        <f t="shared" si="26"/>
        <v>0</v>
      </c>
    </row>
    <row r="92" spans="1:17" ht="30" customHeight="1">
      <c r="A92" s="69" t="s">
        <v>87</v>
      </c>
      <c r="B92" s="59" t="s">
        <v>846</v>
      </c>
      <c r="C92" s="59" t="s">
        <v>362</v>
      </c>
      <c r="D92" s="59" t="s">
        <v>363</v>
      </c>
      <c r="E92" s="59" t="s">
        <v>460</v>
      </c>
      <c r="F92" s="60"/>
      <c r="G92" s="60" t="s">
        <v>582</v>
      </c>
      <c r="H92" s="74" t="s">
        <v>548</v>
      </c>
      <c r="I92" s="73">
        <v>3755055.79</v>
      </c>
      <c r="J92" s="73">
        <v>79715.25</v>
      </c>
      <c r="K92" s="73">
        <v>25593.97</v>
      </c>
      <c r="L92" s="73">
        <v>25593.97</v>
      </c>
      <c r="M92" s="73">
        <v>3624152.6</v>
      </c>
      <c r="N92" s="128">
        <v>3649746.57</v>
      </c>
      <c r="O92" s="41"/>
      <c r="P92" s="250">
        <f>I92-J92-K92</f>
        <v>3649746.57</v>
      </c>
      <c r="Q92" s="254">
        <f>N92-P92</f>
        <v>0</v>
      </c>
    </row>
    <row r="93" spans="1:17" ht="30" customHeight="1">
      <c r="A93" s="69" t="s">
        <v>87</v>
      </c>
      <c r="B93" s="59" t="s">
        <v>846</v>
      </c>
      <c r="C93" s="59" t="s">
        <v>362</v>
      </c>
      <c r="D93" s="59" t="s">
        <v>363</v>
      </c>
      <c r="E93" s="59" t="s">
        <v>786</v>
      </c>
      <c r="F93" s="60"/>
      <c r="G93" s="60" t="s">
        <v>18</v>
      </c>
      <c r="H93" s="74" t="s">
        <v>548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v>0</v>
      </c>
      <c r="O93" s="41"/>
      <c r="P93" s="250">
        <f aca="true" t="shared" si="27" ref="P93:P98">I93-J93-K93</f>
        <v>0</v>
      </c>
      <c r="Q93" s="254">
        <f aca="true" t="shared" si="28" ref="Q93:Q98">N93-P93</f>
        <v>0</v>
      </c>
    </row>
    <row r="94" spans="1:17" ht="30" customHeight="1">
      <c r="A94" s="69" t="s">
        <v>87</v>
      </c>
      <c r="B94" s="59" t="s">
        <v>846</v>
      </c>
      <c r="C94" s="59" t="s">
        <v>362</v>
      </c>
      <c r="D94" s="59" t="s">
        <v>364</v>
      </c>
      <c r="E94" s="59" t="s">
        <v>461</v>
      </c>
      <c r="F94" s="60"/>
      <c r="G94" s="60" t="s">
        <v>584</v>
      </c>
      <c r="H94" s="74" t="s">
        <v>549</v>
      </c>
      <c r="I94" s="73">
        <v>660250.17</v>
      </c>
      <c r="J94" s="73">
        <v>0</v>
      </c>
      <c r="K94" s="73">
        <v>0</v>
      </c>
      <c r="L94" s="73">
        <v>0</v>
      </c>
      <c r="M94" s="73">
        <v>660250.17</v>
      </c>
      <c r="N94" s="128">
        <v>660250.17</v>
      </c>
      <c r="O94" s="41"/>
      <c r="P94" s="250">
        <f t="shared" si="27"/>
        <v>660250.17</v>
      </c>
      <c r="Q94" s="254">
        <f t="shared" si="28"/>
        <v>0</v>
      </c>
    </row>
    <row r="95" spans="1:17" ht="30" customHeight="1">
      <c r="A95" s="69" t="s">
        <v>87</v>
      </c>
      <c r="B95" s="59" t="s">
        <v>846</v>
      </c>
      <c r="C95" s="59" t="s">
        <v>362</v>
      </c>
      <c r="D95" s="59" t="s">
        <v>365</v>
      </c>
      <c r="E95" s="59" t="s">
        <v>462</v>
      </c>
      <c r="F95" s="60"/>
      <c r="G95" s="60" t="s">
        <v>586</v>
      </c>
      <c r="H95" s="74" t="s">
        <v>550</v>
      </c>
      <c r="I95" s="73">
        <v>9001634.01</v>
      </c>
      <c r="J95" s="73">
        <v>0</v>
      </c>
      <c r="K95" s="73">
        <v>0</v>
      </c>
      <c r="L95" s="73">
        <v>0</v>
      </c>
      <c r="M95" s="73">
        <v>9001634.01</v>
      </c>
      <c r="N95" s="128">
        <v>9001634.01</v>
      </c>
      <c r="O95" s="41"/>
      <c r="P95" s="250">
        <f t="shared" si="27"/>
        <v>9001634.01</v>
      </c>
      <c r="Q95" s="254">
        <f t="shared" si="28"/>
        <v>0</v>
      </c>
    </row>
    <row r="96" spans="1:17" ht="30" customHeight="1">
      <c r="A96" s="69" t="s">
        <v>87</v>
      </c>
      <c r="B96" s="59" t="s">
        <v>846</v>
      </c>
      <c r="C96" s="59" t="s">
        <v>362</v>
      </c>
      <c r="D96" s="59" t="s">
        <v>366</v>
      </c>
      <c r="E96" s="59" t="s">
        <v>463</v>
      </c>
      <c r="F96" s="60"/>
      <c r="G96" s="60" t="s">
        <v>19</v>
      </c>
      <c r="H96" s="74" t="s">
        <v>552</v>
      </c>
      <c r="I96" s="73">
        <v>6311959.72</v>
      </c>
      <c r="J96" s="73">
        <v>404000</v>
      </c>
      <c r="K96" s="73">
        <v>0</v>
      </c>
      <c r="L96" s="73">
        <v>0</v>
      </c>
      <c r="M96" s="73">
        <v>5907959.72</v>
      </c>
      <c r="N96" s="128">
        <v>5907959.72</v>
      </c>
      <c r="O96" s="41"/>
      <c r="P96" s="250">
        <f t="shared" si="27"/>
        <v>5907959.72</v>
      </c>
      <c r="Q96" s="254">
        <f t="shared" si="28"/>
        <v>0</v>
      </c>
    </row>
    <row r="97" spans="1:17" ht="30" customHeight="1">
      <c r="A97" s="69" t="s">
        <v>87</v>
      </c>
      <c r="B97" s="59" t="s">
        <v>846</v>
      </c>
      <c r="C97" s="59" t="s">
        <v>362</v>
      </c>
      <c r="D97" s="59" t="s">
        <v>366</v>
      </c>
      <c r="E97" s="59" t="s">
        <v>787</v>
      </c>
      <c r="F97" s="60"/>
      <c r="G97" s="60" t="s">
        <v>184</v>
      </c>
      <c r="H97" s="74" t="s">
        <v>552</v>
      </c>
      <c r="I97" s="73">
        <v>579142</v>
      </c>
      <c r="J97" s="73">
        <v>0</v>
      </c>
      <c r="K97" s="73">
        <v>0</v>
      </c>
      <c r="L97" s="73">
        <v>0</v>
      </c>
      <c r="M97" s="73">
        <v>579142</v>
      </c>
      <c r="N97" s="128">
        <v>579142</v>
      </c>
      <c r="O97" s="41"/>
      <c r="P97" s="250">
        <f>I97-J97-K97</f>
        <v>579142</v>
      </c>
      <c r="Q97" s="254">
        <f>N97-P97</f>
        <v>0</v>
      </c>
    </row>
    <row r="98" spans="1:17" ht="30" customHeight="1">
      <c r="A98" s="69" t="s">
        <v>87</v>
      </c>
      <c r="B98" s="59" t="s">
        <v>846</v>
      </c>
      <c r="C98" s="59" t="s">
        <v>362</v>
      </c>
      <c r="D98" s="59" t="s">
        <v>367</v>
      </c>
      <c r="E98" s="59" t="s">
        <v>464</v>
      </c>
      <c r="F98" s="60"/>
      <c r="G98" s="60" t="s">
        <v>20</v>
      </c>
      <c r="H98" s="72" t="s">
        <v>125</v>
      </c>
      <c r="I98" s="73">
        <v>52494832.71000001</v>
      </c>
      <c r="J98" s="73">
        <v>1021920.73</v>
      </c>
      <c r="K98" s="73">
        <v>987092.93</v>
      </c>
      <c r="L98" s="73">
        <v>0</v>
      </c>
      <c r="M98" s="73">
        <v>50485819.050000004</v>
      </c>
      <c r="N98" s="128">
        <v>50485819.050000004</v>
      </c>
      <c r="O98" s="41"/>
      <c r="P98" s="250">
        <f t="shared" si="27"/>
        <v>50485819.05000001</v>
      </c>
      <c r="Q98" s="254">
        <f t="shared" si="28"/>
        <v>0</v>
      </c>
    </row>
    <row r="99" spans="1:17" ht="30" customHeight="1">
      <c r="A99" s="69" t="s">
        <v>87</v>
      </c>
      <c r="B99" s="59" t="s">
        <v>845</v>
      </c>
      <c r="C99" s="59" t="s">
        <v>847</v>
      </c>
      <c r="D99" s="59" t="s">
        <v>848</v>
      </c>
      <c r="E99" s="59" t="s">
        <v>459</v>
      </c>
      <c r="F99" s="60"/>
      <c r="G99" s="60" t="s">
        <v>727</v>
      </c>
      <c r="H99" s="74" t="s">
        <v>473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5"/>
  <sheetViews>
    <sheetView zoomScale="25" zoomScaleNormal="25" workbookViewId="0" topLeftCell="A8">
      <pane xSplit="6" ySplit="7" topLeftCell="G15" activePane="bottomRight" state="frozen"/>
      <selection pane="topLeft" activeCell="A8" sqref="A8"/>
      <selection pane="topRight" activeCell="G8" sqref="G8"/>
      <selection pane="bottomLeft" activeCell="A15" sqref="A15"/>
      <selection pane="bottomRight" activeCell="I18" sqref="I1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9.57421875" style="0" bestFit="1" customWidth="1"/>
  </cols>
  <sheetData>
    <row r="1" spans="1:13" ht="39.75" customHeight="1">
      <c r="A1" s="182" t="s">
        <v>624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23" t="s">
        <v>866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306" t="s">
        <v>180</v>
      </c>
      <c r="B5" s="306"/>
      <c r="C5" s="306"/>
      <c r="D5" s="306"/>
      <c r="E5" s="306"/>
      <c r="F5" s="306"/>
      <c r="G5" s="306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306" t="s">
        <v>753</v>
      </c>
      <c r="B7" s="306"/>
      <c r="C7" s="306"/>
      <c r="D7" s="306"/>
      <c r="E7" s="306"/>
      <c r="F7" s="306"/>
      <c r="G7" s="306"/>
      <c r="H7" s="95"/>
      <c r="I7" s="118"/>
      <c r="J7" s="118"/>
      <c r="K7" s="96"/>
      <c r="L7" s="96"/>
      <c r="M7" s="185" t="s">
        <v>181</v>
      </c>
    </row>
    <row r="8" spans="1:17" s="1" customFormat="1" ht="34.5" customHeight="1" thickTop="1">
      <c r="A8" s="324" t="s">
        <v>734</v>
      </c>
      <c r="B8" s="325"/>
      <c r="C8" s="325"/>
      <c r="D8" s="325"/>
      <c r="E8" s="326"/>
      <c r="F8" s="187"/>
      <c r="G8" s="268"/>
      <c r="H8" s="313" t="s">
        <v>779</v>
      </c>
      <c r="I8" s="313"/>
      <c r="J8" s="313"/>
      <c r="K8" s="313"/>
      <c r="L8" s="313"/>
      <c r="M8" s="314"/>
      <c r="O8" s="318" t="s">
        <v>921</v>
      </c>
      <c r="P8" s="318"/>
      <c r="Q8" s="318"/>
    </row>
    <row r="9" spans="1:17" s="1" customFormat="1" ht="34.5" customHeight="1">
      <c r="A9" s="327"/>
      <c r="B9" s="328"/>
      <c r="C9" s="328"/>
      <c r="D9" s="328"/>
      <c r="E9" s="329"/>
      <c r="F9" s="189"/>
      <c r="G9" s="270" t="s">
        <v>80</v>
      </c>
      <c r="H9" s="315" t="s">
        <v>809</v>
      </c>
      <c r="I9" s="315" t="s">
        <v>810</v>
      </c>
      <c r="J9" s="315" t="s">
        <v>778</v>
      </c>
      <c r="K9" s="315" t="s">
        <v>623</v>
      </c>
      <c r="L9" s="315"/>
      <c r="M9" s="316"/>
      <c r="O9" s="282" t="s">
        <v>922</v>
      </c>
      <c r="P9" s="282" t="s">
        <v>923</v>
      </c>
      <c r="Q9" s="282" t="s">
        <v>924</v>
      </c>
    </row>
    <row r="10" spans="1:17" s="1" customFormat="1" ht="34.5" customHeight="1" thickBot="1">
      <c r="A10" s="330"/>
      <c r="B10" s="331"/>
      <c r="C10" s="331"/>
      <c r="D10" s="331"/>
      <c r="E10" s="332"/>
      <c r="F10" s="190"/>
      <c r="G10" s="272"/>
      <c r="H10" s="317"/>
      <c r="I10" s="317"/>
      <c r="J10" s="317"/>
      <c r="K10" s="265" t="s">
        <v>622</v>
      </c>
      <c r="L10" s="265" t="s">
        <v>626</v>
      </c>
      <c r="M10" s="266" t="s">
        <v>449</v>
      </c>
      <c r="O10" s="284">
        <f>SUM(J12)-O13</f>
        <v>816615664.27</v>
      </c>
      <c r="P10" s="285">
        <f>SUM(K12)-P13-K18</f>
        <v>116402617.21000001</v>
      </c>
      <c r="Q10" s="285">
        <f>SUM(I13)+I16+I25</f>
        <v>237452650.56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182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237452650.56</v>
      </c>
      <c r="J12" s="141">
        <f t="shared" si="0"/>
        <v>851687177.79</v>
      </c>
      <c r="K12" s="141">
        <f t="shared" si="0"/>
        <v>151025923.9</v>
      </c>
      <c r="L12" s="141">
        <f t="shared" si="0"/>
        <v>121634590.62000002</v>
      </c>
      <c r="M12" s="142">
        <f t="shared" si="0"/>
        <v>272660514.52</v>
      </c>
      <c r="O12" s="280" t="s">
        <v>920</v>
      </c>
      <c r="P12" s="281" t="s">
        <v>925</v>
      </c>
    </row>
    <row r="13" spans="1:16" s="112" customFormat="1" ht="39.75" customHeight="1">
      <c r="A13" s="131" t="s">
        <v>183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234057903.84</v>
      </c>
      <c r="J13" s="110">
        <f t="shared" si="1"/>
        <v>816469449.3399999</v>
      </c>
      <c r="K13" s="110">
        <f t="shared" si="1"/>
        <v>151025923.9</v>
      </c>
      <c r="L13" s="110">
        <f t="shared" si="1"/>
        <v>121606289.62000002</v>
      </c>
      <c r="M13" s="132">
        <f t="shared" si="1"/>
        <v>272632213.52</v>
      </c>
      <c r="O13" s="279">
        <f>35071513.52-0</f>
        <v>35071513.52</v>
      </c>
      <c r="P13" s="283">
        <v>34623306.69</v>
      </c>
    </row>
    <row r="14" spans="1:13" s="112" customFormat="1" ht="39.75" customHeight="1">
      <c r="A14" s="131" t="s">
        <v>173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3728001.1100000003</v>
      </c>
      <c r="K14" s="110">
        <f t="shared" si="2"/>
        <v>0</v>
      </c>
      <c r="L14" s="110">
        <f t="shared" si="2"/>
        <v>32027168.740000002</v>
      </c>
      <c r="M14" s="132">
        <f t="shared" si="2"/>
        <v>32027168.740000002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901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3394746.7199999997</v>
      </c>
      <c r="J16" s="111">
        <f t="shared" si="3"/>
        <v>35217728.449999996</v>
      </c>
      <c r="K16" s="111">
        <f t="shared" si="3"/>
        <v>0</v>
      </c>
      <c r="L16" s="111">
        <f t="shared" si="3"/>
        <v>28301</v>
      </c>
      <c r="M16" s="132">
        <f t="shared" si="3"/>
        <v>28301</v>
      </c>
    </row>
    <row r="17" spans="1:16" s="1" customFormat="1" ht="30" customHeight="1">
      <c r="A17" s="136" t="s">
        <v>86</v>
      </c>
      <c r="B17" s="130" t="s">
        <v>89</v>
      </c>
      <c r="C17" s="130" t="s">
        <v>662</v>
      </c>
      <c r="D17" s="130" t="s">
        <v>666</v>
      </c>
      <c r="E17" s="101" t="s">
        <v>674</v>
      </c>
      <c r="F17" s="101" t="s">
        <v>175</v>
      </c>
      <c r="G17" s="102" t="s">
        <v>77</v>
      </c>
      <c r="H17" s="103">
        <v>696781.73</v>
      </c>
      <c r="I17" s="103">
        <v>696743.4</v>
      </c>
      <c r="J17" s="103">
        <v>38.33</v>
      </c>
      <c r="K17" s="103">
        <v>0</v>
      </c>
      <c r="L17" s="103">
        <v>0</v>
      </c>
      <c r="M17" s="137">
        <v>0</v>
      </c>
      <c r="O17" s="254">
        <f>H17-I17-J17</f>
        <v>-4.190781055513071E-11</v>
      </c>
      <c r="P17" s="254">
        <f>M17-O17</f>
        <v>4.190781055513071E-11</v>
      </c>
    </row>
    <row r="18" spans="1:16" s="1" customFormat="1" ht="30" customHeight="1">
      <c r="A18" s="136" t="s">
        <v>87</v>
      </c>
      <c r="B18" s="130" t="s">
        <v>90</v>
      </c>
      <c r="C18" s="130" t="s">
        <v>663</v>
      </c>
      <c r="D18" s="130" t="s">
        <v>667</v>
      </c>
      <c r="E18" s="101" t="s">
        <v>674</v>
      </c>
      <c r="F18" s="101" t="s">
        <v>174</v>
      </c>
      <c r="G18" s="102" t="s">
        <v>902</v>
      </c>
      <c r="H18" s="103">
        <v>37486202.21</v>
      </c>
      <c r="I18" s="103">
        <v>2320702.55</v>
      </c>
      <c r="J18" s="103">
        <v>35165499.660000004</v>
      </c>
      <c r="K18" s="103">
        <v>0</v>
      </c>
      <c r="L18" s="103">
        <v>0</v>
      </c>
      <c r="M18" s="137">
        <v>0</v>
      </c>
      <c r="O18" s="254">
        <f aca="true" t="shared" si="4" ref="O18:O24">H18-I18-J18</f>
        <v>0</v>
      </c>
      <c r="P18" s="254">
        <f aca="true" t="shared" si="5" ref="P18:P24">M18-O18</f>
        <v>0</v>
      </c>
    </row>
    <row r="19" spans="1:16" s="1" customFormat="1" ht="30" customHeight="1">
      <c r="A19" s="136" t="s">
        <v>87</v>
      </c>
      <c r="B19" s="130" t="s">
        <v>90</v>
      </c>
      <c r="C19" s="130" t="s">
        <v>663</v>
      </c>
      <c r="D19" s="130" t="s">
        <v>668</v>
      </c>
      <c r="E19" s="101" t="s">
        <v>674</v>
      </c>
      <c r="F19" s="101" t="s">
        <v>378</v>
      </c>
      <c r="G19" s="102" t="s">
        <v>78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87</v>
      </c>
      <c r="B20" s="130" t="s">
        <v>845</v>
      </c>
      <c r="C20" s="130" t="s">
        <v>465</v>
      </c>
      <c r="D20" s="130" t="s">
        <v>466</v>
      </c>
      <c r="E20" s="101" t="s">
        <v>747</v>
      </c>
      <c r="F20" s="101" t="s">
        <v>232</v>
      </c>
      <c r="G20" s="104" t="s">
        <v>193</v>
      </c>
      <c r="H20" s="103">
        <v>132107.74</v>
      </c>
      <c r="I20" s="103">
        <v>123819.76</v>
      </c>
      <c r="J20" s="103">
        <v>8287.98</v>
      </c>
      <c r="K20" s="103">
        <v>0</v>
      </c>
      <c r="L20" s="103">
        <v>0</v>
      </c>
      <c r="M20" s="137">
        <v>0</v>
      </c>
      <c r="O20" s="254">
        <f t="shared" si="4"/>
        <v>0</v>
      </c>
      <c r="P20" s="254">
        <f t="shared" si="5"/>
        <v>0</v>
      </c>
    </row>
    <row r="21" spans="1:16" s="1" customFormat="1" ht="30" customHeight="1">
      <c r="A21" s="136" t="s">
        <v>87</v>
      </c>
      <c r="B21" s="130" t="s">
        <v>845</v>
      </c>
      <c r="C21" s="130" t="s">
        <v>456</v>
      </c>
      <c r="D21" s="130" t="s">
        <v>467</v>
      </c>
      <c r="E21" s="101" t="s">
        <v>831</v>
      </c>
      <c r="F21" s="101" t="s">
        <v>224</v>
      </c>
      <c r="G21" s="102" t="s">
        <v>754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v>0</v>
      </c>
      <c r="O21" s="254">
        <f t="shared" si="4"/>
        <v>0</v>
      </c>
      <c r="P21" s="254">
        <f t="shared" si="5"/>
        <v>0</v>
      </c>
    </row>
    <row r="22" spans="1:16" s="1" customFormat="1" ht="30" customHeight="1">
      <c r="A22" s="136" t="s">
        <v>87</v>
      </c>
      <c r="B22" s="130" t="s">
        <v>845</v>
      </c>
      <c r="C22" s="130" t="s">
        <v>456</v>
      </c>
      <c r="D22" s="130" t="s">
        <v>467</v>
      </c>
      <c r="E22" s="101" t="s">
        <v>673</v>
      </c>
      <c r="F22" s="101" t="s">
        <v>225</v>
      </c>
      <c r="G22" s="102" t="s">
        <v>755</v>
      </c>
      <c r="H22" s="103">
        <v>116249.27</v>
      </c>
      <c r="I22" s="103">
        <v>112984.7</v>
      </c>
      <c r="J22" s="103">
        <v>3264.57</v>
      </c>
      <c r="K22" s="103">
        <v>0</v>
      </c>
      <c r="L22" s="103">
        <v>0</v>
      </c>
      <c r="M22" s="137">
        <v>0</v>
      </c>
      <c r="O22" s="254">
        <f t="shared" si="4"/>
        <v>6.821210263296962E-12</v>
      </c>
      <c r="P22" s="254">
        <f t="shared" si="5"/>
        <v>-6.821210263296962E-12</v>
      </c>
    </row>
    <row r="23" spans="1:16" s="1" customFormat="1" ht="30" customHeight="1">
      <c r="A23" s="136" t="s">
        <v>87</v>
      </c>
      <c r="B23" s="130" t="s">
        <v>845</v>
      </c>
      <c r="C23" s="130" t="s">
        <v>456</v>
      </c>
      <c r="D23" s="130" t="s">
        <v>467</v>
      </c>
      <c r="E23" s="101" t="s">
        <v>832</v>
      </c>
      <c r="F23" s="101" t="s">
        <v>226</v>
      </c>
      <c r="G23" s="102" t="s">
        <v>756</v>
      </c>
      <c r="H23" s="103">
        <v>51810.56</v>
      </c>
      <c r="I23" s="103">
        <v>23509.56</v>
      </c>
      <c r="J23" s="103">
        <v>0</v>
      </c>
      <c r="K23" s="103">
        <v>0</v>
      </c>
      <c r="L23" s="103">
        <v>28301</v>
      </c>
      <c r="M23" s="137">
        <v>28301</v>
      </c>
      <c r="O23" s="254">
        <f t="shared" si="4"/>
        <v>28300.999999999996</v>
      </c>
      <c r="P23" s="254">
        <f t="shared" si="5"/>
        <v>0</v>
      </c>
    </row>
    <row r="24" spans="1:16" s="1" customFormat="1" ht="30" customHeight="1">
      <c r="A24" s="136" t="s">
        <v>87</v>
      </c>
      <c r="B24" s="130" t="s">
        <v>845</v>
      </c>
      <c r="C24" s="130" t="s">
        <v>456</v>
      </c>
      <c r="D24" s="130" t="s">
        <v>467</v>
      </c>
      <c r="E24" s="101" t="s">
        <v>748</v>
      </c>
      <c r="F24" s="101" t="s">
        <v>228</v>
      </c>
      <c r="G24" s="102" t="s">
        <v>757</v>
      </c>
      <c r="H24" s="103">
        <v>95729.98</v>
      </c>
      <c r="I24" s="103">
        <v>55092.07</v>
      </c>
      <c r="J24" s="103">
        <v>40637.91</v>
      </c>
      <c r="K24" s="103">
        <v>0</v>
      </c>
      <c r="L24" s="103">
        <v>0</v>
      </c>
      <c r="M24" s="137">
        <v>0</v>
      </c>
      <c r="O24" s="254">
        <f t="shared" si="4"/>
        <v>0</v>
      </c>
      <c r="P24" s="254">
        <f t="shared" si="5"/>
        <v>0</v>
      </c>
    </row>
    <row r="25" spans="1:13" s="112" customFormat="1" ht="39.75" customHeight="1">
      <c r="A25" s="135" t="s">
        <v>360</v>
      </c>
      <c r="B25" s="113"/>
      <c r="C25" s="113"/>
      <c r="D25" s="113"/>
      <c r="E25" s="113"/>
      <c r="F25" s="113"/>
      <c r="G25" s="109"/>
      <c r="H25" s="111">
        <f aca="true" t="shared" si="6" ref="H25:M25">SUM(H26:H27)</f>
        <v>0</v>
      </c>
      <c r="I25" s="111">
        <f t="shared" si="6"/>
        <v>0</v>
      </c>
      <c r="J25" s="111">
        <f t="shared" si="6"/>
        <v>0</v>
      </c>
      <c r="K25" s="111">
        <f t="shared" si="6"/>
        <v>0</v>
      </c>
      <c r="L25" s="111">
        <f t="shared" si="6"/>
        <v>0</v>
      </c>
      <c r="M25" s="132">
        <f t="shared" si="6"/>
        <v>0</v>
      </c>
    </row>
    <row r="26" spans="1:16" s="1" customFormat="1" ht="30" customHeight="1">
      <c r="A26" s="136" t="s">
        <v>88</v>
      </c>
      <c r="B26" s="130" t="s">
        <v>469</v>
      </c>
      <c r="C26" s="130" t="s">
        <v>471</v>
      </c>
      <c r="D26" s="130" t="s">
        <v>563</v>
      </c>
      <c r="E26" s="101" t="s">
        <v>674</v>
      </c>
      <c r="F26" s="101" t="s">
        <v>219</v>
      </c>
      <c r="G26" s="102" t="s">
        <v>361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88</v>
      </c>
      <c r="B27" s="130" t="s">
        <v>470</v>
      </c>
      <c r="C27" s="130" t="s">
        <v>562</v>
      </c>
      <c r="D27" s="130" t="s">
        <v>564</v>
      </c>
      <c r="E27" s="101" t="s">
        <v>674</v>
      </c>
      <c r="F27" s="101" t="s">
        <v>220</v>
      </c>
      <c r="G27" s="102" t="s">
        <v>713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714</v>
      </c>
      <c r="B28" s="113"/>
      <c r="C28" s="113"/>
      <c r="D28" s="113"/>
      <c r="E28" s="113"/>
      <c r="F28" s="113"/>
      <c r="G28" s="109"/>
      <c r="H28" s="111">
        <f aca="true" t="shared" si="7" ref="H28:M28">SUM(H29:H32)</f>
        <v>9024032.48</v>
      </c>
      <c r="I28" s="111">
        <f t="shared" si="7"/>
        <v>919999.41</v>
      </c>
      <c r="J28" s="111">
        <f t="shared" si="7"/>
        <v>3135597.21</v>
      </c>
      <c r="K28" s="111">
        <f t="shared" si="7"/>
        <v>80969.86</v>
      </c>
      <c r="L28" s="111">
        <f t="shared" si="7"/>
        <v>4887466</v>
      </c>
      <c r="M28" s="132">
        <f t="shared" si="7"/>
        <v>4968435.86</v>
      </c>
      <c r="N28" s="1"/>
    </row>
    <row r="29" spans="1:16" s="1" customFormat="1" ht="30" customHeight="1">
      <c r="A29" s="136" t="s">
        <v>87</v>
      </c>
      <c r="B29" s="130" t="s">
        <v>613</v>
      </c>
      <c r="C29" s="130" t="s">
        <v>565</v>
      </c>
      <c r="D29" s="130" t="s">
        <v>566</v>
      </c>
      <c r="E29" s="101"/>
      <c r="F29" s="101" t="s">
        <v>566</v>
      </c>
      <c r="G29" s="102" t="s">
        <v>526</v>
      </c>
      <c r="H29" s="103">
        <v>6996724</v>
      </c>
      <c r="I29" s="103">
        <v>0</v>
      </c>
      <c r="J29" s="103">
        <v>2109258</v>
      </c>
      <c r="K29" s="103">
        <v>0</v>
      </c>
      <c r="L29" s="103">
        <v>4887466</v>
      </c>
      <c r="M29" s="137">
        <v>4887466</v>
      </c>
      <c r="O29" s="254">
        <f>H29-I29-J29</f>
        <v>4887466</v>
      </c>
      <c r="P29" s="254">
        <f>M29-O29</f>
        <v>0</v>
      </c>
    </row>
    <row r="30" spans="1:16" s="1" customFormat="1" ht="30" customHeight="1">
      <c r="A30" s="136" t="s">
        <v>87</v>
      </c>
      <c r="B30" s="130" t="s">
        <v>613</v>
      </c>
      <c r="C30" s="130" t="s">
        <v>565</v>
      </c>
      <c r="D30" s="130" t="s">
        <v>568</v>
      </c>
      <c r="E30" s="101" t="s">
        <v>674</v>
      </c>
      <c r="F30" s="101" t="s">
        <v>221</v>
      </c>
      <c r="G30" s="102" t="s">
        <v>118</v>
      </c>
      <c r="H30" s="103">
        <v>939517</v>
      </c>
      <c r="I30" s="103">
        <v>0</v>
      </c>
      <c r="J30" s="103">
        <v>939517</v>
      </c>
      <c r="K30" s="103">
        <v>0</v>
      </c>
      <c r="L30" s="103">
        <v>0</v>
      </c>
      <c r="M30" s="137">
        <v>0</v>
      </c>
      <c r="O30" s="254">
        <f>H30-I30-J30</f>
        <v>0</v>
      </c>
      <c r="P30" s="254">
        <f>M30-O30</f>
        <v>0</v>
      </c>
    </row>
    <row r="31" spans="1:16" s="1" customFormat="1" ht="30" customHeight="1">
      <c r="A31" s="136" t="s">
        <v>87</v>
      </c>
      <c r="B31" s="130" t="s">
        <v>660</v>
      </c>
      <c r="C31" s="130" t="s">
        <v>565</v>
      </c>
      <c r="D31" s="130" t="s">
        <v>569</v>
      </c>
      <c r="E31" s="101" t="s">
        <v>674</v>
      </c>
      <c r="F31" s="101" t="s">
        <v>222</v>
      </c>
      <c r="G31" s="104" t="s">
        <v>119</v>
      </c>
      <c r="H31" s="103">
        <v>1087791.48</v>
      </c>
      <c r="I31" s="103">
        <v>919999.41</v>
      </c>
      <c r="J31" s="103">
        <v>86822.21</v>
      </c>
      <c r="K31" s="103">
        <v>80969.86</v>
      </c>
      <c r="L31" s="103">
        <v>0</v>
      </c>
      <c r="M31" s="137">
        <v>80969.86</v>
      </c>
      <c r="O31" s="254">
        <f>H31-I31-J31</f>
        <v>80969.85999999994</v>
      </c>
      <c r="P31" s="254">
        <f>M31-O31</f>
        <v>0</v>
      </c>
    </row>
    <row r="32" spans="1:16" s="1" customFormat="1" ht="30" customHeight="1">
      <c r="A32" s="136" t="s">
        <v>87</v>
      </c>
      <c r="B32" s="130" t="s">
        <v>875</v>
      </c>
      <c r="C32" s="130" t="s">
        <v>565</v>
      </c>
      <c r="D32" s="130" t="s">
        <v>570</v>
      </c>
      <c r="E32" s="101" t="s">
        <v>674</v>
      </c>
      <c r="F32" s="101" t="s">
        <v>223</v>
      </c>
      <c r="G32" s="104" t="s">
        <v>479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737</v>
      </c>
      <c r="B33" s="113"/>
      <c r="C33" s="113"/>
      <c r="D33" s="113"/>
      <c r="E33" s="113"/>
      <c r="F33" s="113"/>
      <c r="G33" s="109"/>
      <c r="H33" s="110">
        <f aca="true" t="shared" si="8" ref="H33:M33">SUM(H34)</f>
        <v>33665236.06</v>
      </c>
      <c r="I33" s="110">
        <f t="shared" si="8"/>
        <v>0</v>
      </c>
      <c r="J33" s="110">
        <f t="shared" si="8"/>
        <v>2000000</v>
      </c>
      <c r="K33" s="110">
        <f t="shared" si="8"/>
        <v>0</v>
      </c>
      <c r="L33" s="110">
        <f t="shared" si="8"/>
        <v>31665236.060000002</v>
      </c>
      <c r="M33" s="132">
        <f t="shared" si="8"/>
        <v>31665236.060000002</v>
      </c>
    </row>
    <row r="34" spans="1:16" s="1" customFormat="1" ht="30" customHeight="1">
      <c r="A34" s="136" t="s">
        <v>87</v>
      </c>
      <c r="B34" s="130" t="s">
        <v>613</v>
      </c>
      <c r="C34" s="130" t="s">
        <v>565</v>
      </c>
      <c r="D34" s="130" t="s">
        <v>567</v>
      </c>
      <c r="E34" s="101" t="s">
        <v>674</v>
      </c>
      <c r="F34" s="101" t="s">
        <v>218</v>
      </c>
      <c r="G34" s="102" t="s">
        <v>738</v>
      </c>
      <c r="H34" s="103">
        <v>33665236.06</v>
      </c>
      <c r="I34" s="103">
        <v>0</v>
      </c>
      <c r="J34" s="103">
        <v>2000000</v>
      </c>
      <c r="K34" s="103">
        <v>0</v>
      </c>
      <c r="L34" s="103">
        <v>31665236.060000002</v>
      </c>
      <c r="M34" s="137">
        <v>31665236.060000002</v>
      </c>
      <c r="O34" s="254">
        <f>H34-I34-J34</f>
        <v>31665236.060000002</v>
      </c>
      <c r="P34" s="254">
        <f>M34-O34</f>
        <v>0</v>
      </c>
    </row>
    <row r="35" spans="1:13" s="112" customFormat="1" ht="39.75" customHeight="1">
      <c r="A35" s="135" t="s">
        <v>480</v>
      </c>
      <c r="B35" s="113"/>
      <c r="C35" s="113"/>
      <c r="D35" s="113"/>
      <c r="E35" s="113"/>
      <c r="F35" s="113"/>
      <c r="G35" s="109"/>
      <c r="H35" s="111">
        <f aca="true" t="shared" si="9" ref="H35:M35">SUM(H36:H39)</f>
        <v>11407514.959999999</v>
      </c>
      <c r="I35" s="111">
        <f t="shared" si="9"/>
        <v>733426.4</v>
      </c>
      <c r="J35" s="111">
        <f t="shared" si="9"/>
        <v>10223807.73</v>
      </c>
      <c r="K35" s="111">
        <f t="shared" si="9"/>
        <v>208339.72</v>
      </c>
      <c r="L35" s="111">
        <f t="shared" si="9"/>
        <v>241941.11000000002</v>
      </c>
      <c r="M35" s="132">
        <f t="shared" si="9"/>
        <v>450280.83</v>
      </c>
    </row>
    <row r="36" spans="1:16" s="1" customFormat="1" ht="30" customHeight="1">
      <c r="A36" s="136" t="s">
        <v>87</v>
      </c>
      <c r="B36" s="130" t="s">
        <v>90</v>
      </c>
      <c r="C36" s="130" t="s">
        <v>663</v>
      </c>
      <c r="D36" s="130" t="s">
        <v>676</v>
      </c>
      <c r="E36" s="101" t="s">
        <v>674</v>
      </c>
      <c r="F36" s="101" t="s">
        <v>176</v>
      </c>
      <c r="G36" s="105" t="s">
        <v>481</v>
      </c>
      <c r="H36" s="103">
        <v>8915705.94</v>
      </c>
      <c r="I36" s="103">
        <v>561381.18</v>
      </c>
      <c r="J36" s="103">
        <v>8055279.23</v>
      </c>
      <c r="K36" s="103">
        <v>163404.89</v>
      </c>
      <c r="L36" s="103">
        <v>135640.64</v>
      </c>
      <c r="M36" s="137">
        <v>299045.53</v>
      </c>
      <c r="O36" s="254">
        <f>H36-I36-J36</f>
        <v>299045.52999999933</v>
      </c>
      <c r="P36" s="254">
        <f>M36-O36</f>
        <v>6.984919309616089E-10</v>
      </c>
    </row>
    <row r="37" spans="1:16" s="1" customFormat="1" ht="30" customHeight="1">
      <c r="A37" s="136" t="s">
        <v>87</v>
      </c>
      <c r="B37" s="130" t="s">
        <v>90</v>
      </c>
      <c r="C37" s="130" t="s">
        <v>663</v>
      </c>
      <c r="D37" s="130" t="s">
        <v>677</v>
      </c>
      <c r="E37" s="101" t="s">
        <v>674</v>
      </c>
      <c r="F37" s="101" t="s">
        <v>177</v>
      </c>
      <c r="G37" s="105" t="s">
        <v>149</v>
      </c>
      <c r="H37" s="103">
        <v>99843.12</v>
      </c>
      <c r="I37" s="103">
        <v>55280.26</v>
      </c>
      <c r="J37" s="103">
        <v>41979.79</v>
      </c>
      <c r="K37" s="103">
        <v>808.72</v>
      </c>
      <c r="L37" s="103">
        <v>1774.35</v>
      </c>
      <c r="M37" s="137">
        <v>2583.07</v>
      </c>
      <c r="O37" s="254">
        <f>H37-I37-J37</f>
        <v>2583.0699999999924</v>
      </c>
      <c r="P37" s="254">
        <f>M37-O37</f>
        <v>7.73070496506989E-12</v>
      </c>
    </row>
    <row r="38" spans="1:16" s="1" customFormat="1" ht="30" customHeight="1">
      <c r="A38" s="136" t="s">
        <v>87</v>
      </c>
      <c r="B38" s="130" t="s">
        <v>90</v>
      </c>
      <c r="C38" s="130" t="s">
        <v>663</v>
      </c>
      <c r="D38" s="130" t="s">
        <v>678</v>
      </c>
      <c r="E38" s="101" t="s">
        <v>674</v>
      </c>
      <c r="F38" s="101" t="s">
        <v>370</v>
      </c>
      <c r="G38" s="105" t="s">
        <v>150</v>
      </c>
      <c r="H38" s="103">
        <v>1727970.21</v>
      </c>
      <c r="I38" s="103">
        <v>106209.59</v>
      </c>
      <c r="J38" s="103">
        <v>1475849.99</v>
      </c>
      <c r="K38" s="103">
        <v>43048.31</v>
      </c>
      <c r="L38" s="103">
        <v>102862.32</v>
      </c>
      <c r="M38" s="137">
        <v>145910.63</v>
      </c>
      <c r="O38" s="254">
        <f>H38-I38-J38</f>
        <v>145910.6299999999</v>
      </c>
      <c r="P38" s="254">
        <f>M38-O38</f>
        <v>0</v>
      </c>
    </row>
    <row r="39" spans="1:16" s="1" customFormat="1" ht="30" customHeight="1">
      <c r="A39" s="136" t="s">
        <v>87</v>
      </c>
      <c r="B39" s="130" t="s">
        <v>627</v>
      </c>
      <c r="C39" s="130" t="s">
        <v>663</v>
      </c>
      <c r="D39" s="130" t="s">
        <v>628</v>
      </c>
      <c r="E39" s="101" t="s">
        <v>674</v>
      </c>
      <c r="F39" s="101" t="s">
        <v>371</v>
      </c>
      <c r="G39" s="104" t="s">
        <v>151</v>
      </c>
      <c r="H39" s="103">
        <v>663995.69</v>
      </c>
      <c r="I39" s="103">
        <v>10555.37</v>
      </c>
      <c r="J39" s="103">
        <v>650698.72</v>
      </c>
      <c r="K39" s="103">
        <v>1077.8</v>
      </c>
      <c r="L39" s="103">
        <v>1663.8</v>
      </c>
      <c r="M39" s="137">
        <v>2741.6</v>
      </c>
      <c r="O39" s="254">
        <f>H39-I39-J39</f>
        <v>2741.5999999999767</v>
      </c>
      <c r="P39" s="254">
        <f>M39-O39</f>
        <v>2.319211489520967E-11</v>
      </c>
    </row>
    <row r="40" spans="1:13" s="112" customFormat="1" ht="39.75" customHeight="1">
      <c r="A40" s="135" t="s">
        <v>152</v>
      </c>
      <c r="B40" s="113"/>
      <c r="C40" s="113"/>
      <c r="D40" s="113"/>
      <c r="E40" s="113"/>
      <c r="F40" s="113"/>
      <c r="G40" s="109"/>
      <c r="H40" s="111">
        <f aca="true" t="shared" si="10" ref="H40:M40">SUM(H41:H48)</f>
        <v>18300879.3</v>
      </c>
      <c r="I40" s="111">
        <f t="shared" si="10"/>
        <v>423527.37</v>
      </c>
      <c r="J40" s="111">
        <f t="shared" si="10"/>
        <v>17409329.459999997</v>
      </c>
      <c r="K40" s="111">
        <f t="shared" si="10"/>
        <v>336780.12999999995</v>
      </c>
      <c r="L40" s="111">
        <f t="shared" si="10"/>
        <v>131242.34</v>
      </c>
      <c r="M40" s="132">
        <f t="shared" si="10"/>
        <v>468022.47</v>
      </c>
    </row>
    <row r="41" spans="1:16" s="1" customFormat="1" ht="30" customHeight="1">
      <c r="A41" s="136" t="s">
        <v>87</v>
      </c>
      <c r="B41" s="130" t="s">
        <v>845</v>
      </c>
      <c r="C41" s="130" t="s">
        <v>456</v>
      </c>
      <c r="D41" s="130" t="s">
        <v>467</v>
      </c>
      <c r="E41" s="101" t="s">
        <v>831</v>
      </c>
      <c r="F41" s="101" t="s">
        <v>224</v>
      </c>
      <c r="G41" s="102" t="s">
        <v>754</v>
      </c>
      <c r="H41" s="103">
        <v>9391924.22</v>
      </c>
      <c r="I41" s="103">
        <v>172256.59</v>
      </c>
      <c r="J41" s="103">
        <v>9148507.67</v>
      </c>
      <c r="K41" s="103">
        <v>56069.76</v>
      </c>
      <c r="L41" s="103">
        <v>15090.2</v>
      </c>
      <c r="M41" s="137">
        <v>71159.96</v>
      </c>
      <c r="O41" s="254">
        <f aca="true" t="shared" si="11" ref="O41:O48">H41-I41-J41</f>
        <v>71159.9600000009</v>
      </c>
      <c r="P41" s="254">
        <f aca="true" t="shared" si="12" ref="P41:P48">M41-O41</f>
        <v>-8.87666828930378E-10</v>
      </c>
    </row>
    <row r="42" spans="1:16" s="1" customFormat="1" ht="30" customHeight="1">
      <c r="A42" s="136" t="s">
        <v>87</v>
      </c>
      <c r="B42" s="130" t="s">
        <v>845</v>
      </c>
      <c r="C42" s="130" t="s">
        <v>456</v>
      </c>
      <c r="D42" s="130" t="s">
        <v>467</v>
      </c>
      <c r="E42" s="101" t="s">
        <v>673</v>
      </c>
      <c r="F42" s="101" t="s">
        <v>225</v>
      </c>
      <c r="G42" s="102" t="s">
        <v>755</v>
      </c>
      <c r="H42" s="103">
        <v>2283527.26</v>
      </c>
      <c r="I42" s="103">
        <v>48836.65</v>
      </c>
      <c r="J42" s="103">
        <v>2149661.19</v>
      </c>
      <c r="K42" s="103">
        <v>85029.42</v>
      </c>
      <c r="L42" s="103">
        <v>0</v>
      </c>
      <c r="M42" s="137">
        <v>85029.42</v>
      </c>
      <c r="O42" s="254">
        <f t="shared" si="11"/>
        <v>85029.41999999993</v>
      </c>
      <c r="P42" s="254">
        <f t="shared" si="12"/>
        <v>0</v>
      </c>
    </row>
    <row r="43" spans="1:16" s="1" customFormat="1" ht="30" customHeight="1">
      <c r="A43" s="136" t="s">
        <v>87</v>
      </c>
      <c r="B43" s="130" t="s">
        <v>845</v>
      </c>
      <c r="C43" s="130" t="s">
        <v>456</v>
      </c>
      <c r="D43" s="130" t="s">
        <v>467</v>
      </c>
      <c r="E43" s="101" t="s">
        <v>832</v>
      </c>
      <c r="F43" s="101" t="s">
        <v>226</v>
      </c>
      <c r="G43" s="102" t="s">
        <v>756</v>
      </c>
      <c r="H43" s="103">
        <v>3706922.34</v>
      </c>
      <c r="I43" s="103">
        <v>54372.56</v>
      </c>
      <c r="J43" s="103">
        <v>3413345.05</v>
      </c>
      <c r="K43" s="103">
        <v>190729.77</v>
      </c>
      <c r="L43" s="103">
        <v>48474.96</v>
      </c>
      <c r="M43" s="137">
        <v>239204.73</v>
      </c>
      <c r="O43" s="254">
        <f t="shared" si="11"/>
        <v>239204.72999999998</v>
      </c>
      <c r="P43" s="254">
        <f t="shared" si="12"/>
        <v>0</v>
      </c>
    </row>
    <row r="44" spans="1:16" s="1" customFormat="1" ht="30" customHeight="1">
      <c r="A44" s="136" t="s">
        <v>87</v>
      </c>
      <c r="B44" s="130" t="s">
        <v>845</v>
      </c>
      <c r="C44" s="130" t="s">
        <v>456</v>
      </c>
      <c r="D44" s="130" t="s">
        <v>467</v>
      </c>
      <c r="E44" s="101" t="s">
        <v>573</v>
      </c>
      <c r="F44" s="101" t="s">
        <v>227</v>
      </c>
      <c r="G44" s="102" t="s">
        <v>153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v>0</v>
      </c>
      <c r="O44" s="254">
        <f t="shared" si="11"/>
        <v>0</v>
      </c>
      <c r="P44" s="254">
        <f t="shared" si="12"/>
        <v>0</v>
      </c>
    </row>
    <row r="45" spans="1:16" s="1" customFormat="1" ht="30" customHeight="1">
      <c r="A45" s="136" t="s">
        <v>87</v>
      </c>
      <c r="B45" s="130" t="s">
        <v>845</v>
      </c>
      <c r="C45" s="130" t="s">
        <v>456</v>
      </c>
      <c r="D45" s="130" t="s">
        <v>467</v>
      </c>
      <c r="E45" s="101" t="s">
        <v>748</v>
      </c>
      <c r="F45" s="101" t="s">
        <v>228</v>
      </c>
      <c r="G45" s="102" t="s">
        <v>757</v>
      </c>
      <c r="H45" s="103">
        <v>809269.67</v>
      </c>
      <c r="I45" s="103">
        <v>0</v>
      </c>
      <c r="J45" s="103">
        <v>744790.31</v>
      </c>
      <c r="K45" s="103">
        <v>4790.18</v>
      </c>
      <c r="L45" s="103">
        <v>59689.18</v>
      </c>
      <c r="M45" s="137">
        <v>64479.36</v>
      </c>
      <c r="O45" s="254">
        <f t="shared" si="11"/>
        <v>64479.359999999986</v>
      </c>
      <c r="P45" s="254">
        <f t="shared" si="12"/>
        <v>0</v>
      </c>
    </row>
    <row r="46" spans="1:16" s="1" customFormat="1" ht="30" customHeight="1">
      <c r="A46" s="136" t="s">
        <v>87</v>
      </c>
      <c r="B46" s="130" t="s">
        <v>845</v>
      </c>
      <c r="C46" s="130" t="s">
        <v>456</v>
      </c>
      <c r="D46" s="130" t="s">
        <v>467</v>
      </c>
      <c r="E46" s="101" t="s">
        <v>841</v>
      </c>
      <c r="F46" s="101" t="s">
        <v>229</v>
      </c>
      <c r="G46" s="102" t="s">
        <v>154</v>
      </c>
      <c r="H46" s="103">
        <v>384533.17</v>
      </c>
      <c r="I46" s="103">
        <v>22944.98</v>
      </c>
      <c r="J46" s="103">
        <v>353439.19</v>
      </c>
      <c r="K46" s="103">
        <v>161</v>
      </c>
      <c r="L46" s="103">
        <v>7988</v>
      </c>
      <c r="M46" s="137">
        <v>8149</v>
      </c>
      <c r="O46" s="254">
        <f t="shared" si="11"/>
        <v>8149</v>
      </c>
      <c r="P46" s="254">
        <f t="shared" si="12"/>
        <v>0</v>
      </c>
    </row>
    <row r="47" spans="1:16" s="1" customFormat="1" ht="30" customHeight="1">
      <c r="A47" s="136" t="s">
        <v>87</v>
      </c>
      <c r="B47" s="130" t="s">
        <v>845</v>
      </c>
      <c r="C47" s="130" t="s">
        <v>456</v>
      </c>
      <c r="D47" s="130" t="s">
        <v>571</v>
      </c>
      <c r="E47" s="101" t="s">
        <v>631</v>
      </c>
      <c r="F47" s="101" t="s">
        <v>230</v>
      </c>
      <c r="G47" s="104" t="s">
        <v>155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v>0</v>
      </c>
      <c r="O47" s="254">
        <f t="shared" si="11"/>
        <v>0</v>
      </c>
      <c r="P47" s="254">
        <f t="shared" si="12"/>
        <v>0</v>
      </c>
    </row>
    <row r="48" spans="1:16" s="1" customFormat="1" ht="30" customHeight="1">
      <c r="A48" s="136" t="s">
        <v>87</v>
      </c>
      <c r="B48" s="130" t="s">
        <v>873</v>
      </c>
      <c r="C48" s="130" t="s">
        <v>456</v>
      </c>
      <c r="D48" s="130" t="s">
        <v>572</v>
      </c>
      <c r="E48" s="101" t="s">
        <v>747</v>
      </c>
      <c r="F48" s="101" t="s">
        <v>231</v>
      </c>
      <c r="G48" s="105" t="s">
        <v>156</v>
      </c>
      <c r="H48" s="103">
        <v>283424.96</v>
      </c>
      <c r="I48" s="103">
        <v>125116.08</v>
      </c>
      <c r="J48" s="103">
        <v>158308.88</v>
      </c>
      <c r="K48" s="103">
        <v>0</v>
      </c>
      <c r="L48" s="103">
        <v>0</v>
      </c>
      <c r="M48" s="137">
        <v>0</v>
      </c>
      <c r="O48" s="254">
        <f t="shared" si="11"/>
        <v>0</v>
      </c>
      <c r="P48" s="254">
        <f t="shared" si="12"/>
        <v>0</v>
      </c>
    </row>
    <row r="49" spans="1:13" s="112" customFormat="1" ht="39.75" customHeight="1">
      <c r="A49" s="135" t="s">
        <v>157</v>
      </c>
      <c r="B49" s="113"/>
      <c r="C49" s="113"/>
      <c r="D49" s="113"/>
      <c r="E49" s="113"/>
      <c r="F49" s="113"/>
      <c r="G49" s="109"/>
      <c r="H49" s="111">
        <f aca="true" t="shared" si="13" ref="H49:M49">SUM(H50)</f>
        <v>8189200</v>
      </c>
      <c r="I49" s="111">
        <f t="shared" si="13"/>
        <v>618248.95</v>
      </c>
      <c r="J49" s="111">
        <f t="shared" si="13"/>
        <v>7274612.0200000005</v>
      </c>
      <c r="K49" s="111">
        <f t="shared" si="13"/>
        <v>215129.53</v>
      </c>
      <c r="L49" s="111">
        <f t="shared" si="13"/>
        <v>81209</v>
      </c>
      <c r="M49" s="132">
        <f t="shared" si="13"/>
        <v>296338.53</v>
      </c>
    </row>
    <row r="50" spans="1:16" s="1" customFormat="1" ht="30" customHeight="1">
      <c r="A50" s="136" t="s">
        <v>87</v>
      </c>
      <c r="B50" s="130" t="s">
        <v>845</v>
      </c>
      <c r="C50" s="130" t="s">
        <v>465</v>
      </c>
      <c r="D50" s="130" t="s">
        <v>466</v>
      </c>
      <c r="E50" s="101" t="s">
        <v>747</v>
      </c>
      <c r="F50" s="101" t="s">
        <v>232</v>
      </c>
      <c r="G50" s="104" t="s">
        <v>416</v>
      </c>
      <c r="H50" s="103">
        <v>8189200</v>
      </c>
      <c r="I50" s="103">
        <v>618248.95</v>
      </c>
      <c r="J50" s="103">
        <v>7274612.0200000005</v>
      </c>
      <c r="K50" s="103">
        <v>215129.53</v>
      </c>
      <c r="L50" s="103">
        <v>81209</v>
      </c>
      <c r="M50" s="137">
        <v>296338.53</v>
      </c>
      <c r="O50" s="254">
        <f>H50-I50-J50</f>
        <v>296339.02999999933</v>
      </c>
      <c r="P50" s="254">
        <f>M50-O50</f>
        <v>-0.49999999930150807</v>
      </c>
    </row>
    <row r="51" spans="1:13" s="112" customFormat="1" ht="39.75" customHeight="1">
      <c r="A51" s="135" t="s">
        <v>417</v>
      </c>
      <c r="B51" s="113"/>
      <c r="C51" s="113"/>
      <c r="D51" s="113"/>
      <c r="E51" s="113"/>
      <c r="F51" s="113"/>
      <c r="G51" s="109"/>
      <c r="H51" s="111">
        <f aca="true" t="shared" si="14" ref="H51:M51">SUM(H52)</f>
        <v>0</v>
      </c>
      <c r="I51" s="111">
        <f t="shared" si="14"/>
        <v>0</v>
      </c>
      <c r="J51" s="111">
        <f t="shared" si="14"/>
        <v>0</v>
      </c>
      <c r="K51" s="111">
        <f t="shared" si="14"/>
        <v>0</v>
      </c>
      <c r="L51" s="111">
        <f t="shared" si="14"/>
        <v>0</v>
      </c>
      <c r="M51" s="132">
        <f t="shared" si="14"/>
        <v>0</v>
      </c>
    </row>
    <row r="52" spans="1:16" s="1" customFormat="1" ht="30" customHeight="1">
      <c r="A52" s="136" t="s">
        <v>87</v>
      </c>
      <c r="B52" s="130" t="s">
        <v>845</v>
      </c>
      <c r="C52" s="130" t="s">
        <v>456</v>
      </c>
      <c r="D52" s="130" t="s">
        <v>467</v>
      </c>
      <c r="E52" s="101" t="s">
        <v>574</v>
      </c>
      <c r="F52" s="101" t="s">
        <v>233</v>
      </c>
      <c r="G52" s="102" t="s">
        <v>418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31</v>
      </c>
      <c r="B53" s="113"/>
      <c r="C53" s="113"/>
      <c r="D53" s="113"/>
      <c r="E53" s="113"/>
      <c r="F53" s="113"/>
      <c r="G53" s="109"/>
      <c r="H53" s="111">
        <f aca="true" t="shared" si="15" ref="H53:M53">SUM(H54)</f>
        <v>27111115</v>
      </c>
      <c r="I53" s="111">
        <f t="shared" si="15"/>
        <v>0</v>
      </c>
      <c r="J53" s="111">
        <f t="shared" si="15"/>
        <v>27111115</v>
      </c>
      <c r="K53" s="111">
        <f t="shared" si="15"/>
        <v>0</v>
      </c>
      <c r="L53" s="111">
        <f t="shared" si="15"/>
        <v>0</v>
      </c>
      <c r="M53" s="132">
        <f t="shared" si="15"/>
        <v>0</v>
      </c>
    </row>
    <row r="54" spans="1:16" s="1" customFormat="1" ht="30" customHeight="1">
      <c r="A54" s="136" t="s">
        <v>87</v>
      </c>
      <c r="B54" s="130" t="s">
        <v>845</v>
      </c>
      <c r="C54" s="130" t="s">
        <v>456</v>
      </c>
      <c r="D54" s="130" t="s">
        <v>575</v>
      </c>
      <c r="E54" s="101" t="s">
        <v>674</v>
      </c>
      <c r="F54" s="101" t="s">
        <v>234</v>
      </c>
      <c r="G54" s="104" t="s">
        <v>32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33</v>
      </c>
      <c r="B55" s="113"/>
      <c r="C55" s="113"/>
      <c r="D55" s="113"/>
      <c r="E55" s="113"/>
      <c r="F55" s="113"/>
      <c r="G55" s="109"/>
      <c r="H55" s="111">
        <f aca="true" t="shared" si="16" ref="H55:M55">SUM(H56:H60)</f>
        <v>14194863.62</v>
      </c>
      <c r="I55" s="111">
        <f t="shared" si="16"/>
        <v>1306915.95</v>
      </c>
      <c r="J55" s="111">
        <f t="shared" si="16"/>
        <v>12365647.67</v>
      </c>
      <c r="K55" s="111">
        <f t="shared" si="16"/>
        <v>0</v>
      </c>
      <c r="L55" s="111">
        <f t="shared" si="16"/>
        <v>522300</v>
      </c>
      <c r="M55" s="132">
        <f t="shared" si="16"/>
        <v>522300</v>
      </c>
    </row>
    <row r="56" spans="1:16" s="1" customFormat="1" ht="30" customHeight="1">
      <c r="A56" s="136" t="s">
        <v>87</v>
      </c>
      <c r="B56" s="130" t="s">
        <v>576</v>
      </c>
      <c r="C56" s="130" t="s">
        <v>751</v>
      </c>
      <c r="D56" s="130" t="s">
        <v>578</v>
      </c>
      <c r="E56" s="101" t="s">
        <v>674</v>
      </c>
      <c r="F56" s="101" t="s">
        <v>235</v>
      </c>
      <c r="G56" s="105" t="s">
        <v>34</v>
      </c>
      <c r="H56" s="103">
        <v>5066496</v>
      </c>
      <c r="I56" s="103">
        <v>188353.53</v>
      </c>
      <c r="J56" s="103">
        <v>4878142.47</v>
      </c>
      <c r="K56" s="103">
        <v>0</v>
      </c>
      <c r="L56" s="103">
        <v>0</v>
      </c>
      <c r="M56" s="137">
        <v>0</v>
      </c>
      <c r="O56" s="254">
        <f>H56-I56-J56</f>
        <v>0</v>
      </c>
      <c r="P56" s="254">
        <f>M56-O56</f>
        <v>0</v>
      </c>
    </row>
    <row r="57" spans="1:16" s="1" customFormat="1" ht="30" customHeight="1">
      <c r="A57" s="136" t="s">
        <v>87</v>
      </c>
      <c r="B57" s="130" t="s">
        <v>619</v>
      </c>
      <c r="C57" s="130" t="s">
        <v>858</v>
      </c>
      <c r="D57" s="130" t="s">
        <v>579</v>
      </c>
      <c r="E57" s="101" t="s">
        <v>674</v>
      </c>
      <c r="F57" s="101" t="s">
        <v>236</v>
      </c>
      <c r="G57" s="105" t="s">
        <v>35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87</v>
      </c>
      <c r="B58" s="130" t="s">
        <v>619</v>
      </c>
      <c r="C58" s="130" t="s">
        <v>621</v>
      </c>
      <c r="D58" s="130" t="s">
        <v>580</v>
      </c>
      <c r="E58" s="101" t="s">
        <v>674</v>
      </c>
      <c r="F58" s="101" t="s">
        <v>237</v>
      </c>
      <c r="G58" s="105" t="s">
        <v>603</v>
      </c>
      <c r="H58" s="103">
        <v>7461560.61</v>
      </c>
      <c r="I58" s="103">
        <v>294562.42</v>
      </c>
      <c r="J58" s="103">
        <v>7166998.19</v>
      </c>
      <c r="K58" s="103">
        <v>0</v>
      </c>
      <c r="L58" s="103">
        <v>0</v>
      </c>
      <c r="M58" s="137">
        <v>0</v>
      </c>
      <c r="O58" s="254">
        <f>H58-I58-J58</f>
        <v>0</v>
      </c>
      <c r="P58" s="254">
        <f>M58-O58</f>
        <v>0</v>
      </c>
    </row>
    <row r="59" spans="1:16" s="1" customFormat="1" ht="30" customHeight="1">
      <c r="A59" s="136" t="s">
        <v>87</v>
      </c>
      <c r="B59" s="130" t="s">
        <v>619</v>
      </c>
      <c r="C59" s="130" t="s">
        <v>468</v>
      </c>
      <c r="D59" s="130" t="s">
        <v>685</v>
      </c>
      <c r="E59" s="101" t="s">
        <v>674</v>
      </c>
      <c r="F59" s="101" t="s">
        <v>238</v>
      </c>
      <c r="G59" s="105" t="s">
        <v>36</v>
      </c>
      <c r="H59" s="103">
        <v>1607200</v>
      </c>
      <c r="I59" s="103">
        <v>824000</v>
      </c>
      <c r="J59" s="103">
        <v>260900</v>
      </c>
      <c r="K59" s="103">
        <v>0</v>
      </c>
      <c r="L59" s="103">
        <v>522300</v>
      </c>
      <c r="M59" s="137">
        <v>522300</v>
      </c>
      <c r="O59" s="254">
        <f>H59-I59-J59</f>
        <v>522300</v>
      </c>
      <c r="P59" s="254">
        <f>M59-O59</f>
        <v>0</v>
      </c>
    </row>
    <row r="60" spans="1:16" s="1" customFormat="1" ht="30" customHeight="1">
      <c r="A60" s="136" t="s">
        <v>87</v>
      </c>
      <c r="B60" s="130" t="s">
        <v>619</v>
      </c>
      <c r="C60" s="130" t="s">
        <v>577</v>
      </c>
      <c r="D60" s="130" t="s">
        <v>686</v>
      </c>
      <c r="E60" s="101" t="s">
        <v>674</v>
      </c>
      <c r="F60" s="101" t="s">
        <v>239</v>
      </c>
      <c r="G60" s="105" t="s">
        <v>37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38</v>
      </c>
      <c r="B61" s="113"/>
      <c r="C61" s="113"/>
      <c r="D61" s="113"/>
      <c r="E61" s="113"/>
      <c r="F61" s="113"/>
      <c r="G61" s="109"/>
      <c r="H61" s="111">
        <f aca="true" t="shared" si="17" ref="H61:M61">SUM(H62)</f>
        <v>183502.49</v>
      </c>
      <c r="I61" s="111">
        <f t="shared" si="17"/>
        <v>122382.63</v>
      </c>
      <c r="J61" s="111">
        <f t="shared" si="17"/>
        <v>56652.23</v>
      </c>
      <c r="K61" s="111">
        <f t="shared" si="17"/>
        <v>1225.22</v>
      </c>
      <c r="L61" s="111">
        <f t="shared" si="17"/>
        <v>3242.41</v>
      </c>
      <c r="M61" s="132">
        <f t="shared" si="17"/>
        <v>4467.63</v>
      </c>
    </row>
    <row r="62" spans="1:16" s="1" customFormat="1" ht="30" customHeight="1">
      <c r="A62" s="136" t="s">
        <v>87</v>
      </c>
      <c r="B62" s="130" t="s">
        <v>627</v>
      </c>
      <c r="C62" s="130" t="s">
        <v>687</v>
      </c>
      <c r="D62" s="130" t="s">
        <v>688</v>
      </c>
      <c r="E62" s="101" t="s">
        <v>674</v>
      </c>
      <c r="F62" s="101" t="s">
        <v>240</v>
      </c>
      <c r="G62" s="104" t="s">
        <v>39</v>
      </c>
      <c r="H62" s="103">
        <v>183502.49</v>
      </c>
      <c r="I62" s="103">
        <v>122382.63</v>
      </c>
      <c r="J62" s="103">
        <v>56652.23</v>
      </c>
      <c r="K62" s="103">
        <v>1225.22</v>
      </c>
      <c r="L62" s="103">
        <v>3242.41</v>
      </c>
      <c r="M62" s="137">
        <v>4467.63</v>
      </c>
      <c r="O62" s="254">
        <f>H62-I62-J62</f>
        <v>4467.629999999983</v>
      </c>
      <c r="P62" s="254">
        <f>M62-O62</f>
        <v>1.7280399333685637E-11</v>
      </c>
    </row>
    <row r="63" spans="1:13" s="112" customFormat="1" ht="39.75" customHeight="1">
      <c r="A63" s="135" t="s">
        <v>40</v>
      </c>
      <c r="B63" s="113"/>
      <c r="C63" s="113"/>
      <c r="D63" s="113"/>
      <c r="E63" s="113"/>
      <c r="F63" s="113"/>
      <c r="G63" s="109"/>
      <c r="H63" s="111">
        <f aca="true" t="shared" si="18" ref="H63:M63">SUM(H64:H65)</f>
        <v>21303916.11</v>
      </c>
      <c r="I63" s="111">
        <f t="shared" si="18"/>
        <v>14880147.459999999</v>
      </c>
      <c r="J63" s="111">
        <f t="shared" si="18"/>
        <v>1300970.2</v>
      </c>
      <c r="K63" s="111">
        <f t="shared" si="18"/>
        <v>5122798.449999999</v>
      </c>
      <c r="L63" s="111">
        <f t="shared" si="18"/>
        <v>0</v>
      </c>
      <c r="M63" s="132">
        <f t="shared" si="18"/>
        <v>5122798.449999999</v>
      </c>
    </row>
    <row r="64" spans="1:16" s="1" customFormat="1" ht="30" customHeight="1">
      <c r="A64" s="136" t="s">
        <v>87</v>
      </c>
      <c r="B64" s="130" t="s">
        <v>845</v>
      </c>
      <c r="C64" s="130" t="s">
        <v>832</v>
      </c>
      <c r="D64" s="130" t="s">
        <v>689</v>
      </c>
      <c r="E64" s="101"/>
      <c r="F64" s="101" t="s">
        <v>287</v>
      </c>
      <c r="G64" s="104" t="s">
        <v>41</v>
      </c>
      <c r="H64" s="103">
        <v>10658205.790000001</v>
      </c>
      <c r="I64" s="103">
        <v>5786263.35</v>
      </c>
      <c r="J64" s="103">
        <v>883348.39</v>
      </c>
      <c r="K64" s="103">
        <v>3988594.05</v>
      </c>
      <c r="L64" s="103">
        <v>0</v>
      </c>
      <c r="M64" s="137">
        <v>3988594.05</v>
      </c>
      <c r="O64" s="254">
        <f>H64-I64-J64</f>
        <v>3988594.050000001</v>
      </c>
      <c r="P64" s="254">
        <f>M64-O64</f>
        <v>0</v>
      </c>
    </row>
    <row r="65" spans="1:16" s="1" customFormat="1" ht="30" customHeight="1">
      <c r="A65" s="136" t="s">
        <v>87</v>
      </c>
      <c r="B65" s="130" t="s">
        <v>845</v>
      </c>
      <c r="C65" s="130" t="s">
        <v>832</v>
      </c>
      <c r="D65" s="130" t="s">
        <v>690</v>
      </c>
      <c r="E65" s="101"/>
      <c r="F65" s="101" t="s">
        <v>288</v>
      </c>
      <c r="G65" s="104" t="s">
        <v>42</v>
      </c>
      <c r="H65" s="103">
        <v>10645710.32</v>
      </c>
      <c r="I65" s="103">
        <v>9093884.11</v>
      </c>
      <c r="J65" s="103">
        <v>417621.81</v>
      </c>
      <c r="K65" s="103">
        <v>1134204.4</v>
      </c>
      <c r="L65" s="103">
        <v>0</v>
      </c>
      <c r="M65" s="137">
        <v>1134204.4</v>
      </c>
      <c r="O65" s="254">
        <f>H65-I65-J65</f>
        <v>1134204.4000000008</v>
      </c>
      <c r="P65" s="254">
        <f>M65-O65</f>
        <v>0</v>
      </c>
    </row>
    <row r="66" spans="1:13" s="112" customFormat="1" ht="39.75" customHeight="1">
      <c r="A66" s="135" t="s">
        <v>120</v>
      </c>
      <c r="B66" s="113"/>
      <c r="C66" s="113"/>
      <c r="D66" s="113"/>
      <c r="E66" s="113"/>
      <c r="F66" s="113"/>
      <c r="G66" s="109"/>
      <c r="H66" s="111">
        <f aca="true" t="shared" si="19" ref="H66:M66">SUM(H67)</f>
        <v>14321708.729999999</v>
      </c>
      <c r="I66" s="111">
        <f t="shared" si="19"/>
        <v>0</v>
      </c>
      <c r="J66" s="111">
        <f t="shared" si="19"/>
        <v>13395937.72</v>
      </c>
      <c r="K66" s="111">
        <f t="shared" si="19"/>
        <v>0</v>
      </c>
      <c r="L66" s="111">
        <f t="shared" si="19"/>
        <v>925771.01</v>
      </c>
      <c r="M66" s="132">
        <f t="shared" si="19"/>
        <v>925771.01</v>
      </c>
    </row>
    <row r="67" spans="1:16" s="1" customFormat="1" ht="30" customHeight="1">
      <c r="A67" s="136" t="s">
        <v>87</v>
      </c>
      <c r="B67" s="130" t="s">
        <v>857</v>
      </c>
      <c r="C67" s="130" t="s">
        <v>621</v>
      </c>
      <c r="D67" s="130" t="s">
        <v>511</v>
      </c>
      <c r="E67" s="101"/>
      <c r="F67" s="101" t="s">
        <v>511</v>
      </c>
      <c r="G67" s="104" t="s">
        <v>121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122</v>
      </c>
      <c r="B68" s="113"/>
      <c r="C68" s="113"/>
      <c r="D68" s="113"/>
      <c r="E68" s="113"/>
      <c r="F68" s="113"/>
      <c r="G68" s="109"/>
      <c r="H68" s="111">
        <f aca="true" t="shared" si="20" ref="H68:M68">SUM(H69:H75)</f>
        <v>29976377.960000005</v>
      </c>
      <c r="I68" s="111">
        <f t="shared" si="20"/>
        <v>5441535.04</v>
      </c>
      <c r="J68" s="111">
        <f t="shared" si="20"/>
        <v>9127370.23</v>
      </c>
      <c r="K68" s="111">
        <f t="shared" si="20"/>
        <v>3671668.3000000003</v>
      </c>
      <c r="L68" s="111">
        <f t="shared" si="20"/>
        <v>11735804.89</v>
      </c>
      <c r="M68" s="132">
        <f t="shared" si="20"/>
        <v>15407473.19</v>
      </c>
    </row>
    <row r="69" spans="1:16" s="1" customFormat="1" ht="30" customHeight="1">
      <c r="A69" s="136" t="s">
        <v>87</v>
      </c>
      <c r="B69" s="130" t="s">
        <v>630</v>
      </c>
      <c r="C69" s="130" t="s">
        <v>465</v>
      </c>
      <c r="D69" s="130" t="s">
        <v>512</v>
      </c>
      <c r="E69" s="101" t="s">
        <v>674</v>
      </c>
      <c r="F69" s="101" t="s">
        <v>241</v>
      </c>
      <c r="G69" s="104" t="s">
        <v>715</v>
      </c>
      <c r="H69" s="103">
        <v>806574.88</v>
      </c>
      <c r="I69" s="103">
        <v>111934.99</v>
      </c>
      <c r="J69" s="103">
        <v>587043.93</v>
      </c>
      <c r="K69" s="103">
        <v>97805.3</v>
      </c>
      <c r="L69" s="103">
        <v>0</v>
      </c>
      <c r="M69" s="137">
        <v>97805.3</v>
      </c>
      <c r="O69" s="254">
        <f aca="true" t="shared" si="21" ref="O69:O75">H69-I69-J69</f>
        <v>107595.95999999996</v>
      </c>
      <c r="P69" s="297">
        <f aca="true" t="shared" si="22" ref="P69:P75">M69-O69</f>
        <v>-9790.65999999996</v>
      </c>
    </row>
    <row r="70" spans="1:16" s="1" customFormat="1" ht="30" customHeight="1">
      <c r="A70" s="136" t="s">
        <v>87</v>
      </c>
      <c r="B70" s="130" t="s">
        <v>619</v>
      </c>
      <c r="C70" s="130" t="s">
        <v>465</v>
      </c>
      <c r="D70" s="130" t="s">
        <v>513</v>
      </c>
      <c r="E70" s="101" t="s">
        <v>674</v>
      </c>
      <c r="F70" s="101" t="s">
        <v>242</v>
      </c>
      <c r="G70" s="104" t="s">
        <v>716</v>
      </c>
      <c r="H70" s="103">
        <v>2421645.47</v>
      </c>
      <c r="I70" s="103">
        <v>254799.98</v>
      </c>
      <c r="J70" s="103">
        <v>2163174.17</v>
      </c>
      <c r="K70" s="103">
        <v>13461.98</v>
      </c>
      <c r="L70" s="103">
        <v>0</v>
      </c>
      <c r="M70" s="137">
        <v>13461.98</v>
      </c>
      <c r="O70" s="254">
        <f t="shared" si="21"/>
        <v>3671.320000000298</v>
      </c>
      <c r="P70" s="297">
        <f t="shared" si="22"/>
        <v>9790.659999999702</v>
      </c>
    </row>
    <row r="71" spans="1:16" s="1" customFormat="1" ht="30" customHeight="1">
      <c r="A71" s="136" t="s">
        <v>87</v>
      </c>
      <c r="B71" s="130" t="s">
        <v>845</v>
      </c>
      <c r="C71" s="130" t="s">
        <v>465</v>
      </c>
      <c r="D71" s="130" t="s">
        <v>514</v>
      </c>
      <c r="E71" s="101" t="s">
        <v>674</v>
      </c>
      <c r="F71" s="101" t="s">
        <v>243</v>
      </c>
      <c r="G71" s="104" t="s">
        <v>717</v>
      </c>
      <c r="H71" s="103">
        <v>15869285.72</v>
      </c>
      <c r="I71" s="103">
        <v>109343.79</v>
      </c>
      <c r="J71" s="103">
        <v>4023058.12</v>
      </c>
      <c r="K71" s="103">
        <v>1552.22</v>
      </c>
      <c r="L71" s="103">
        <v>11735332.09</v>
      </c>
      <c r="M71" s="137">
        <v>11736884.31</v>
      </c>
      <c r="O71" s="254">
        <f t="shared" si="21"/>
        <v>11736883.810000002</v>
      </c>
      <c r="P71" s="254">
        <f t="shared" si="22"/>
        <v>0.49999999813735485</v>
      </c>
    </row>
    <row r="72" spans="1:16" s="1" customFormat="1" ht="30" customHeight="1">
      <c r="A72" s="136" t="s">
        <v>87</v>
      </c>
      <c r="B72" s="130" t="s">
        <v>684</v>
      </c>
      <c r="C72" s="130" t="s">
        <v>465</v>
      </c>
      <c r="D72" s="130" t="s">
        <v>515</v>
      </c>
      <c r="E72" s="101" t="s">
        <v>674</v>
      </c>
      <c r="F72" s="101" t="s">
        <v>244</v>
      </c>
      <c r="G72" s="104" t="s">
        <v>718</v>
      </c>
      <c r="H72" s="103">
        <v>9644912.63</v>
      </c>
      <c r="I72" s="103">
        <v>4678970.07</v>
      </c>
      <c r="J72" s="103">
        <v>1597394.04</v>
      </c>
      <c r="K72" s="103">
        <v>3368075.72</v>
      </c>
      <c r="L72" s="103">
        <v>472.8</v>
      </c>
      <c r="M72" s="137">
        <v>3368548.52</v>
      </c>
      <c r="O72" s="254">
        <f t="shared" si="21"/>
        <v>3368548.5200000005</v>
      </c>
      <c r="P72" s="254">
        <f t="shared" si="22"/>
        <v>0</v>
      </c>
    </row>
    <row r="73" spans="1:16" s="1" customFormat="1" ht="30" customHeight="1">
      <c r="A73" s="136" t="s">
        <v>87</v>
      </c>
      <c r="B73" s="130" t="s">
        <v>873</v>
      </c>
      <c r="C73" s="130" t="s">
        <v>465</v>
      </c>
      <c r="D73" s="130" t="s">
        <v>516</v>
      </c>
      <c r="E73" s="101" t="s">
        <v>747</v>
      </c>
      <c r="F73" s="101" t="s">
        <v>245</v>
      </c>
      <c r="G73" s="104" t="s">
        <v>719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v>0</v>
      </c>
      <c r="O73" s="254">
        <f t="shared" si="21"/>
        <v>0</v>
      </c>
      <c r="P73" s="254">
        <f t="shared" si="22"/>
        <v>0</v>
      </c>
    </row>
    <row r="74" spans="1:16" s="1" customFormat="1" ht="30" customHeight="1">
      <c r="A74" s="136" t="s">
        <v>87</v>
      </c>
      <c r="B74" s="130" t="s">
        <v>660</v>
      </c>
      <c r="C74" s="130" t="s">
        <v>465</v>
      </c>
      <c r="D74" s="130" t="s">
        <v>517</v>
      </c>
      <c r="E74" s="101" t="s">
        <v>674</v>
      </c>
      <c r="F74" s="101" t="s">
        <v>246</v>
      </c>
      <c r="G74" s="104" t="s">
        <v>59</v>
      </c>
      <c r="H74" s="103">
        <v>1233062.09</v>
      </c>
      <c r="I74" s="103">
        <v>285939.04</v>
      </c>
      <c r="J74" s="103">
        <v>756349.97</v>
      </c>
      <c r="K74" s="103">
        <v>190773.08</v>
      </c>
      <c r="L74" s="103">
        <v>0</v>
      </c>
      <c r="M74" s="137">
        <v>190773.08</v>
      </c>
      <c r="O74" s="254">
        <f t="shared" si="21"/>
        <v>190773.08000000007</v>
      </c>
      <c r="P74" s="254">
        <f t="shared" si="22"/>
        <v>0</v>
      </c>
    </row>
    <row r="75" spans="1:16" s="1" customFormat="1" ht="30" customHeight="1">
      <c r="A75" s="136" t="s">
        <v>87</v>
      </c>
      <c r="B75" s="130" t="s">
        <v>875</v>
      </c>
      <c r="C75" s="130" t="s">
        <v>465</v>
      </c>
      <c r="D75" s="130" t="s">
        <v>518</v>
      </c>
      <c r="E75" s="101" t="s">
        <v>674</v>
      </c>
      <c r="F75" s="101" t="s">
        <v>247</v>
      </c>
      <c r="G75" s="104" t="s">
        <v>60</v>
      </c>
      <c r="H75" s="103">
        <v>897.17</v>
      </c>
      <c r="I75" s="103">
        <v>547.17</v>
      </c>
      <c r="J75" s="103">
        <v>350</v>
      </c>
      <c r="K75" s="103">
        <v>0</v>
      </c>
      <c r="L75" s="103">
        <v>0</v>
      </c>
      <c r="M75" s="137">
        <v>0</v>
      </c>
      <c r="O75" s="254">
        <f t="shared" si="21"/>
        <v>0</v>
      </c>
      <c r="P75" s="254">
        <f t="shared" si="22"/>
        <v>0</v>
      </c>
    </row>
    <row r="76" spans="1:13" s="112" customFormat="1" ht="39.75" customHeight="1">
      <c r="A76" s="135" t="s">
        <v>61</v>
      </c>
      <c r="B76" s="113"/>
      <c r="C76" s="113"/>
      <c r="D76" s="113"/>
      <c r="E76" s="113"/>
      <c r="F76" s="113"/>
      <c r="G76" s="109"/>
      <c r="H76" s="111">
        <f aca="true" t="shared" si="23" ref="H76:M76">SUM(H77:H124)</f>
        <v>23658646.720000006</v>
      </c>
      <c r="I76" s="111">
        <f t="shared" si="23"/>
        <v>7571016.000000001</v>
      </c>
      <c r="J76" s="111">
        <f t="shared" si="23"/>
        <v>10175262.88</v>
      </c>
      <c r="K76" s="111">
        <f t="shared" si="23"/>
        <v>4009975.13</v>
      </c>
      <c r="L76" s="111">
        <f t="shared" si="23"/>
        <v>1902392.44</v>
      </c>
      <c r="M76" s="132">
        <f t="shared" si="23"/>
        <v>5912367.569999999</v>
      </c>
    </row>
    <row r="77" spans="1:16" s="1" customFormat="1" ht="30" customHeight="1">
      <c r="A77" s="136" t="s">
        <v>87</v>
      </c>
      <c r="B77" s="130" t="s">
        <v>90</v>
      </c>
      <c r="C77" s="130" t="s">
        <v>687</v>
      </c>
      <c r="D77" s="130" t="s">
        <v>487</v>
      </c>
      <c r="E77" s="101" t="s">
        <v>674</v>
      </c>
      <c r="F77" s="101" t="s">
        <v>248</v>
      </c>
      <c r="G77" s="105" t="s">
        <v>62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v>0</v>
      </c>
      <c r="O77" s="254">
        <f aca="true" t="shared" si="24" ref="O77:O124">H77-I77-J77</f>
        <v>0</v>
      </c>
      <c r="P77" s="254">
        <f aca="true" t="shared" si="25" ref="P77:P124">M77-O77</f>
        <v>0</v>
      </c>
    </row>
    <row r="78" spans="1:16" s="1" customFormat="1" ht="30" customHeight="1">
      <c r="A78" s="136" t="s">
        <v>87</v>
      </c>
      <c r="B78" s="130" t="s">
        <v>90</v>
      </c>
      <c r="C78" s="130" t="s">
        <v>687</v>
      </c>
      <c r="D78" s="130" t="s">
        <v>488</v>
      </c>
      <c r="E78" s="101" t="s">
        <v>674</v>
      </c>
      <c r="F78" s="101" t="s">
        <v>249</v>
      </c>
      <c r="G78" s="104" t="s">
        <v>63</v>
      </c>
      <c r="H78" s="103">
        <v>200000</v>
      </c>
      <c r="I78" s="103">
        <v>0</v>
      </c>
      <c r="J78" s="103">
        <v>200000</v>
      </c>
      <c r="K78" s="103">
        <v>0</v>
      </c>
      <c r="L78" s="103">
        <v>0</v>
      </c>
      <c r="M78" s="137">
        <v>0</v>
      </c>
      <c r="O78" s="254">
        <f t="shared" si="24"/>
        <v>0</v>
      </c>
      <c r="P78" s="254">
        <f t="shared" si="25"/>
        <v>0</v>
      </c>
    </row>
    <row r="79" spans="1:16" s="1" customFormat="1" ht="30" customHeight="1">
      <c r="A79" s="136" t="s">
        <v>87</v>
      </c>
      <c r="B79" s="130" t="s">
        <v>519</v>
      </c>
      <c r="C79" s="130" t="s">
        <v>459</v>
      </c>
      <c r="D79" s="130" t="s">
        <v>489</v>
      </c>
      <c r="E79" s="101" t="s">
        <v>674</v>
      </c>
      <c r="F79" s="101" t="s">
        <v>250</v>
      </c>
      <c r="G79" s="105" t="s">
        <v>64</v>
      </c>
      <c r="H79" s="103">
        <v>1034012.67</v>
      </c>
      <c r="I79" s="103">
        <v>44234.74</v>
      </c>
      <c r="J79" s="103">
        <v>834528.79</v>
      </c>
      <c r="K79" s="103">
        <v>135343.08</v>
      </c>
      <c r="L79" s="103">
        <v>19906.06</v>
      </c>
      <c r="M79" s="137">
        <v>155249.14</v>
      </c>
      <c r="O79" s="254">
        <f t="shared" si="24"/>
        <v>155249.14</v>
      </c>
      <c r="P79" s="254">
        <f t="shared" si="25"/>
        <v>0</v>
      </c>
    </row>
    <row r="80" spans="1:16" s="1" customFormat="1" ht="30" customHeight="1">
      <c r="A80" s="136" t="s">
        <v>87</v>
      </c>
      <c r="B80" s="130" t="s">
        <v>627</v>
      </c>
      <c r="C80" s="130" t="s">
        <v>687</v>
      </c>
      <c r="D80" s="130" t="s">
        <v>490</v>
      </c>
      <c r="E80" s="101" t="s">
        <v>674</v>
      </c>
      <c r="F80" s="101" t="s">
        <v>251</v>
      </c>
      <c r="G80" s="105" t="s">
        <v>805</v>
      </c>
      <c r="H80" s="103">
        <v>2558066.74</v>
      </c>
      <c r="I80" s="103">
        <v>216784.06</v>
      </c>
      <c r="J80" s="103">
        <v>1594980.68</v>
      </c>
      <c r="K80" s="103">
        <v>16900</v>
      </c>
      <c r="L80" s="103">
        <v>729402</v>
      </c>
      <c r="M80" s="137">
        <v>746302</v>
      </c>
      <c r="O80" s="254">
        <f t="shared" si="24"/>
        <v>746302.0000000002</v>
      </c>
      <c r="P80" s="254">
        <f t="shared" si="25"/>
        <v>0</v>
      </c>
    </row>
    <row r="81" spans="1:16" s="1" customFormat="1" ht="30" customHeight="1">
      <c r="A81" s="136" t="s">
        <v>87</v>
      </c>
      <c r="B81" s="130" t="s">
        <v>630</v>
      </c>
      <c r="C81" s="130" t="s">
        <v>674</v>
      </c>
      <c r="D81" s="130" t="s">
        <v>491</v>
      </c>
      <c r="E81" s="101" t="s">
        <v>674</v>
      </c>
      <c r="F81" s="101" t="s">
        <v>252</v>
      </c>
      <c r="G81" s="105" t="s">
        <v>185</v>
      </c>
      <c r="H81" s="103">
        <v>1777475.48</v>
      </c>
      <c r="I81" s="103">
        <v>511000</v>
      </c>
      <c r="J81" s="103">
        <v>522943.25</v>
      </c>
      <c r="K81" s="103">
        <v>646667</v>
      </c>
      <c r="L81" s="103">
        <v>96865.23</v>
      </c>
      <c r="M81" s="137">
        <v>743532.23</v>
      </c>
      <c r="O81" s="254">
        <f t="shared" si="24"/>
        <v>743532.23</v>
      </c>
      <c r="P81" s="254">
        <f t="shared" si="25"/>
        <v>0</v>
      </c>
    </row>
    <row r="82" spans="1:16" s="1" customFormat="1" ht="30" customHeight="1">
      <c r="A82" s="136" t="s">
        <v>87</v>
      </c>
      <c r="B82" s="130" t="s">
        <v>630</v>
      </c>
      <c r="C82" s="130" t="s">
        <v>459</v>
      </c>
      <c r="D82" s="130" t="s">
        <v>492</v>
      </c>
      <c r="E82" s="101" t="s">
        <v>674</v>
      </c>
      <c r="F82" s="101" t="s">
        <v>253</v>
      </c>
      <c r="G82" s="105" t="s">
        <v>186</v>
      </c>
      <c r="H82" s="103">
        <v>1247998.54</v>
      </c>
      <c r="I82" s="103">
        <v>129087.93</v>
      </c>
      <c r="J82" s="103">
        <v>701688.54</v>
      </c>
      <c r="K82" s="103">
        <v>352640.1</v>
      </c>
      <c r="L82" s="103">
        <v>64581.97</v>
      </c>
      <c r="M82" s="137">
        <v>417222.07</v>
      </c>
      <c r="O82" s="254">
        <f t="shared" si="24"/>
        <v>417222.07000000007</v>
      </c>
      <c r="P82" s="254">
        <f t="shared" si="25"/>
        <v>0</v>
      </c>
    </row>
    <row r="83" spans="1:16" s="1" customFormat="1" ht="30" customHeight="1">
      <c r="A83" s="136" t="s">
        <v>87</v>
      </c>
      <c r="B83" s="130" t="s">
        <v>630</v>
      </c>
      <c r="C83" s="130" t="s">
        <v>633</v>
      </c>
      <c r="D83" s="130" t="s">
        <v>826</v>
      </c>
      <c r="E83" s="101" t="s">
        <v>674</v>
      </c>
      <c r="F83" s="101" t="s">
        <v>373</v>
      </c>
      <c r="G83" s="105" t="s">
        <v>780</v>
      </c>
      <c r="H83" s="103">
        <v>438345.23</v>
      </c>
      <c r="I83" s="103">
        <v>89889</v>
      </c>
      <c r="J83" s="103">
        <v>200034.91</v>
      </c>
      <c r="K83" s="103">
        <v>3382.55</v>
      </c>
      <c r="L83" s="103">
        <v>145038.5</v>
      </c>
      <c r="M83" s="137">
        <v>148421.05</v>
      </c>
      <c r="O83" s="254">
        <f t="shared" si="24"/>
        <v>148421.31999999998</v>
      </c>
      <c r="P83" s="254">
        <f t="shared" si="25"/>
        <v>-0.2699999999895226</v>
      </c>
    </row>
    <row r="84" spans="1:16" s="1" customFormat="1" ht="30" customHeight="1">
      <c r="A84" s="136" t="s">
        <v>87</v>
      </c>
      <c r="B84" s="130" t="s">
        <v>520</v>
      </c>
      <c r="C84" s="130" t="s">
        <v>522</v>
      </c>
      <c r="D84" s="130" t="s">
        <v>493</v>
      </c>
      <c r="E84" s="101" t="s">
        <v>674</v>
      </c>
      <c r="F84" s="101" t="s">
        <v>254</v>
      </c>
      <c r="G84" s="105" t="s">
        <v>187</v>
      </c>
      <c r="H84" s="103">
        <v>605536.21</v>
      </c>
      <c r="I84" s="103">
        <v>431536.21</v>
      </c>
      <c r="J84" s="103">
        <v>174000</v>
      </c>
      <c r="K84" s="103">
        <v>0</v>
      </c>
      <c r="L84" s="103">
        <v>0</v>
      </c>
      <c r="M84" s="137">
        <v>0</v>
      </c>
      <c r="O84" s="254">
        <f t="shared" si="24"/>
        <v>0</v>
      </c>
      <c r="P84" s="254">
        <f t="shared" si="25"/>
        <v>0</v>
      </c>
    </row>
    <row r="85" spans="1:16" s="1" customFormat="1" ht="30" customHeight="1">
      <c r="A85" s="136" t="s">
        <v>87</v>
      </c>
      <c r="B85" s="130" t="s">
        <v>450</v>
      </c>
      <c r="C85" s="130" t="s">
        <v>459</v>
      </c>
      <c r="D85" s="130" t="s">
        <v>453</v>
      </c>
      <c r="E85" s="101" t="s">
        <v>674</v>
      </c>
      <c r="F85" s="101" t="s">
        <v>165</v>
      </c>
      <c r="G85" s="104" t="s">
        <v>188</v>
      </c>
      <c r="H85" s="103">
        <v>318477.07</v>
      </c>
      <c r="I85" s="103">
        <v>15272</v>
      </c>
      <c r="J85" s="103">
        <v>303205.07</v>
      </c>
      <c r="K85" s="103">
        <v>0</v>
      </c>
      <c r="L85" s="103">
        <v>0</v>
      </c>
      <c r="M85" s="137">
        <v>0</v>
      </c>
      <c r="O85" s="254">
        <f t="shared" si="24"/>
        <v>0</v>
      </c>
      <c r="P85" s="254">
        <f t="shared" si="25"/>
        <v>0</v>
      </c>
    </row>
    <row r="86" spans="1:16" s="1" customFormat="1" ht="30" customHeight="1">
      <c r="A86" s="136" t="s">
        <v>87</v>
      </c>
      <c r="B86" s="130" t="s">
        <v>619</v>
      </c>
      <c r="C86" s="130" t="s">
        <v>674</v>
      </c>
      <c r="D86" s="130" t="s">
        <v>457</v>
      </c>
      <c r="E86" s="101" t="s">
        <v>674</v>
      </c>
      <c r="F86" s="101" t="s">
        <v>194</v>
      </c>
      <c r="G86" s="104" t="s">
        <v>189</v>
      </c>
      <c r="H86" s="103">
        <v>1087695</v>
      </c>
      <c r="I86" s="103">
        <v>1087695</v>
      </c>
      <c r="J86" s="103">
        <v>0</v>
      </c>
      <c r="K86" s="103">
        <v>0</v>
      </c>
      <c r="L86" s="103">
        <v>0</v>
      </c>
      <c r="M86" s="137">
        <v>0</v>
      </c>
      <c r="O86" s="254">
        <f t="shared" si="24"/>
        <v>0</v>
      </c>
      <c r="P86" s="254">
        <f t="shared" si="25"/>
        <v>0</v>
      </c>
    </row>
    <row r="87" spans="1:16" s="1" customFormat="1" ht="30" customHeight="1">
      <c r="A87" s="136" t="s">
        <v>87</v>
      </c>
      <c r="B87" s="130" t="s">
        <v>619</v>
      </c>
      <c r="C87" s="130" t="s">
        <v>459</v>
      </c>
      <c r="D87" s="130" t="s">
        <v>494</v>
      </c>
      <c r="E87" s="101" t="s">
        <v>674</v>
      </c>
      <c r="F87" s="101" t="s">
        <v>195</v>
      </c>
      <c r="G87" s="105" t="s">
        <v>190</v>
      </c>
      <c r="H87" s="103">
        <v>757534.69</v>
      </c>
      <c r="I87" s="103">
        <v>176115.54</v>
      </c>
      <c r="J87" s="103">
        <v>581419.15</v>
      </c>
      <c r="K87" s="103">
        <v>0</v>
      </c>
      <c r="L87" s="103">
        <v>0</v>
      </c>
      <c r="M87" s="137">
        <v>0</v>
      </c>
      <c r="O87" s="254">
        <f t="shared" si="24"/>
        <v>0</v>
      </c>
      <c r="P87" s="254">
        <f t="shared" si="25"/>
        <v>0</v>
      </c>
    </row>
    <row r="88" spans="1:16" s="1" customFormat="1" ht="30" customHeight="1">
      <c r="A88" s="136" t="s">
        <v>87</v>
      </c>
      <c r="B88" s="130" t="s">
        <v>619</v>
      </c>
      <c r="C88" s="130" t="s">
        <v>459</v>
      </c>
      <c r="D88" s="130" t="s">
        <v>495</v>
      </c>
      <c r="E88" s="101" t="s">
        <v>674</v>
      </c>
      <c r="F88" s="101" t="s">
        <v>196</v>
      </c>
      <c r="G88" s="104" t="s">
        <v>191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v>0</v>
      </c>
      <c r="O88" s="254">
        <f t="shared" si="24"/>
        <v>0</v>
      </c>
      <c r="P88" s="254">
        <f t="shared" si="25"/>
        <v>0</v>
      </c>
    </row>
    <row r="89" spans="1:16" s="1" customFormat="1" ht="30" customHeight="1">
      <c r="A89" s="136" t="s">
        <v>87</v>
      </c>
      <c r="B89" s="130" t="s">
        <v>619</v>
      </c>
      <c r="C89" s="130" t="s">
        <v>687</v>
      </c>
      <c r="D89" s="130" t="s">
        <v>496</v>
      </c>
      <c r="E89" s="101" t="s">
        <v>674</v>
      </c>
      <c r="F89" s="101" t="s">
        <v>197</v>
      </c>
      <c r="G89" s="104" t="s">
        <v>192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v>0</v>
      </c>
      <c r="O89" s="254">
        <f t="shared" si="24"/>
        <v>0</v>
      </c>
      <c r="P89" s="254">
        <f t="shared" si="25"/>
        <v>0</v>
      </c>
    </row>
    <row r="90" spans="1:16" s="1" customFormat="1" ht="30" customHeight="1">
      <c r="A90" s="136" t="s">
        <v>87</v>
      </c>
      <c r="B90" s="130" t="s">
        <v>619</v>
      </c>
      <c r="C90" s="130" t="s">
        <v>687</v>
      </c>
      <c r="D90" s="130" t="s">
        <v>497</v>
      </c>
      <c r="E90" s="101" t="s">
        <v>674</v>
      </c>
      <c r="F90" s="101" t="s">
        <v>198</v>
      </c>
      <c r="G90" s="104" t="s">
        <v>142</v>
      </c>
      <c r="H90" s="103">
        <v>1818906.4</v>
      </c>
      <c r="I90" s="103">
        <v>440000</v>
      </c>
      <c r="J90" s="103">
        <v>551563.4</v>
      </c>
      <c r="K90" s="103">
        <v>827343</v>
      </c>
      <c r="L90" s="103">
        <v>0</v>
      </c>
      <c r="M90" s="137">
        <v>827343</v>
      </c>
      <c r="O90" s="254">
        <f t="shared" si="24"/>
        <v>827342.9999999999</v>
      </c>
      <c r="P90" s="254">
        <f t="shared" si="25"/>
        <v>0</v>
      </c>
    </row>
    <row r="91" spans="1:16" s="1" customFormat="1" ht="30" customHeight="1">
      <c r="A91" s="136" t="s">
        <v>87</v>
      </c>
      <c r="B91" s="130" t="s">
        <v>619</v>
      </c>
      <c r="C91" s="130" t="s">
        <v>687</v>
      </c>
      <c r="D91" s="130" t="s">
        <v>498</v>
      </c>
      <c r="E91" s="101" t="s">
        <v>674</v>
      </c>
      <c r="F91" s="101" t="s">
        <v>199</v>
      </c>
      <c r="G91" s="105" t="s">
        <v>143</v>
      </c>
      <c r="H91" s="103">
        <v>177125</v>
      </c>
      <c r="I91" s="103">
        <v>63000</v>
      </c>
      <c r="J91" s="103">
        <v>114125</v>
      </c>
      <c r="K91" s="103">
        <v>0</v>
      </c>
      <c r="L91" s="103">
        <v>0</v>
      </c>
      <c r="M91" s="137">
        <v>0</v>
      </c>
      <c r="O91" s="254">
        <f t="shared" si="24"/>
        <v>0</v>
      </c>
      <c r="P91" s="254">
        <f t="shared" si="25"/>
        <v>0</v>
      </c>
    </row>
    <row r="92" spans="1:16" s="1" customFormat="1" ht="30" customHeight="1">
      <c r="A92" s="136" t="s">
        <v>87</v>
      </c>
      <c r="B92" s="130" t="s">
        <v>619</v>
      </c>
      <c r="C92" s="130" t="s">
        <v>523</v>
      </c>
      <c r="D92" s="130" t="s">
        <v>499</v>
      </c>
      <c r="E92" s="101" t="s">
        <v>674</v>
      </c>
      <c r="F92" s="101" t="s">
        <v>200</v>
      </c>
      <c r="G92" s="104" t="s">
        <v>144</v>
      </c>
      <c r="H92" s="103">
        <v>866400</v>
      </c>
      <c r="I92" s="103">
        <v>66400</v>
      </c>
      <c r="J92" s="103">
        <v>800000</v>
      </c>
      <c r="K92" s="103">
        <v>0</v>
      </c>
      <c r="L92" s="103">
        <v>0</v>
      </c>
      <c r="M92" s="137">
        <v>0</v>
      </c>
      <c r="O92" s="254">
        <f t="shared" si="24"/>
        <v>0</v>
      </c>
      <c r="P92" s="254">
        <f t="shared" si="25"/>
        <v>0</v>
      </c>
    </row>
    <row r="93" spans="1:16" s="1" customFormat="1" ht="30" customHeight="1">
      <c r="A93" s="136" t="s">
        <v>87</v>
      </c>
      <c r="B93" s="130" t="s">
        <v>619</v>
      </c>
      <c r="C93" s="130" t="s">
        <v>523</v>
      </c>
      <c r="D93" s="130" t="s">
        <v>500</v>
      </c>
      <c r="E93" s="101" t="s">
        <v>674</v>
      </c>
      <c r="F93" s="101" t="s">
        <v>201</v>
      </c>
      <c r="G93" s="104" t="s">
        <v>145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v>0</v>
      </c>
      <c r="O93" s="254">
        <f t="shared" si="24"/>
        <v>0</v>
      </c>
      <c r="P93" s="254">
        <f t="shared" si="25"/>
        <v>0</v>
      </c>
    </row>
    <row r="94" spans="1:16" s="1" customFormat="1" ht="30" customHeight="1">
      <c r="A94" s="136" t="s">
        <v>87</v>
      </c>
      <c r="B94" s="130" t="s">
        <v>619</v>
      </c>
      <c r="C94" s="130" t="s">
        <v>523</v>
      </c>
      <c r="D94" s="130" t="s">
        <v>501</v>
      </c>
      <c r="E94" s="101" t="s">
        <v>674</v>
      </c>
      <c r="F94" s="101" t="s">
        <v>202</v>
      </c>
      <c r="G94" s="104" t="s">
        <v>146</v>
      </c>
      <c r="H94" s="103">
        <v>800000</v>
      </c>
      <c r="I94" s="103">
        <v>0</v>
      </c>
      <c r="J94" s="103">
        <v>800000</v>
      </c>
      <c r="K94" s="103">
        <v>0</v>
      </c>
      <c r="L94" s="103">
        <v>0</v>
      </c>
      <c r="M94" s="137">
        <v>0</v>
      </c>
      <c r="O94" s="254">
        <f t="shared" si="24"/>
        <v>0</v>
      </c>
      <c r="P94" s="254">
        <f t="shared" si="25"/>
        <v>0</v>
      </c>
    </row>
    <row r="95" spans="1:16" s="1" customFormat="1" ht="30" customHeight="1">
      <c r="A95" s="136" t="s">
        <v>87</v>
      </c>
      <c r="B95" s="130" t="s">
        <v>619</v>
      </c>
      <c r="C95" s="130" t="s">
        <v>523</v>
      </c>
      <c r="D95" s="130" t="s">
        <v>502</v>
      </c>
      <c r="E95" s="101" t="s">
        <v>674</v>
      </c>
      <c r="F95" s="101" t="s">
        <v>203</v>
      </c>
      <c r="G95" s="104" t="s">
        <v>147</v>
      </c>
      <c r="H95" s="103">
        <v>659365.57</v>
      </c>
      <c r="I95" s="103">
        <v>298242</v>
      </c>
      <c r="J95" s="103">
        <v>361123.57</v>
      </c>
      <c r="K95" s="103">
        <v>0</v>
      </c>
      <c r="L95" s="103">
        <v>0</v>
      </c>
      <c r="M95" s="137">
        <v>0</v>
      </c>
      <c r="O95" s="254">
        <f t="shared" si="24"/>
        <v>0</v>
      </c>
      <c r="P95" s="254">
        <f t="shared" si="25"/>
        <v>0</v>
      </c>
    </row>
    <row r="96" spans="1:16" s="1" customFormat="1" ht="30" customHeight="1">
      <c r="A96" s="136" t="s">
        <v>87</v>
      </c>
      <c r="B96" s="130" t="s">
        <v>619</v>
      </c>
      <c r="C96" s="130" t="s">
        <v>484</v>
      </c>
      <c r="D96" s="130" t="s">
        <v>503</v>
      </c>
      <c r="E96" s="101" t="s">
        <v>674</v>
      </c>
      <c r="F96" s="101" t="s">
        <v>204</v>
      </c>
      <c r="G96" s="105" t="s">
        <v>148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v>0</v>
      </c>
      <c r="O96" s="254">
        <f t="shared" si="24"/>
        <v>0</v>
      </c>
      <c r="P96" s="254">
        <f t="shared" si="25"/>
        <v>0</v>
      </c>
    </row>
    <row r="97" spans="1:16" s="1" customFormat="1" ht="30" customHeight="1">
      <c r="A97" s="136" t="s">
        <v>87</v>
      </c>
      <c r="B97" s="130" t="s">
        <v>619</v>
      </c>
      <c r="C97" s="130" t="s">
        <v>841</v>
      </c>
      <c r="D97" s="130" t="s">
        <v>504</v>
      </c>
      <c r="E97" s="101" t="s">
        <v>674</v>
      </c>
      <c r="F97" s="101" t="s">
        <v>205</v>
      </c>
      <c r="G97" s="105" t="s">
        <v>111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v>0</v>
      </c>
      <c r="O97" s="254">
        <f t="shared" si="24"/>
        <v>0</v>
      </c>
      <c r="P97" s="254">
        <f t="shared" si="25"/>
        <v>0</v>
      </c>
    </row>
    <row r="98" spans="1:16" s="1" customFormat="1" ht="30" customHeight="1">
      <c r="A98" s="136" t="s">
        <v>87</v>
      </c>
      <c r="B98" s="130" t="s">
        <v>619</v>
      </c>
      <c r="C98" s="130" t="s">
        <v>841</v>
      </c>
      <c r="D98" s="130" t="s">
        <v>505</v>
      </c>
      <c r="E98" s="101" t="s">
        <v>674</v>
      </c>
      <c r="F98" s="101" t="s">
        <v>168</v>
      </c>
      <c r="G98" s="104" t="s">
        <v>45</v>
      </c>
      <c r="H98" s="103">
        <v>854872.6</v>
      </c>
      <c r="I98" s="103">
        <v>156000</v>
      </c>
      <c r="J98" s="103">
        <v>199731</v>
      </c>
      <c r="K98" s="103">
        <v>493334</v>
      </c>
      <c r="L98" s="103">
        <v>5807.6</v>
      </c>
      <c r="M98" s="137">
        <v>499141.6</v>
      </c>
      <c r="O98" s="254">
        <f t="shared" si="24"/>
        <v>499141.6</v>
      </c>
      <c r="P98" s="254">
        <f t="shared" si="25"/>
        <v>0</v>
      </c>
    </row>
    <row r="99" spans="1:16" s="1" customFormat="1" ht="30" customHeight="1">
      <c r="A99" s="136" t="s">
        <v>87</v>
      </c>
      <c r="B99" s="130" t="s">
        <v>619</v>
      </c>
      <c r="C99" s="130" t="s">
        <v>485</v>
      </c>
      <c r="D99" s="130" t="s">
        <v>506</v>
      </c>
      <c r="E99" s="101" t="s">
        <v>674</v>
      </c>
      <c r="F99" s="101" t="s">
        <v>169</v>
      </c>
      <c r="G99" s="105" t="s">
        <v>46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v>0</v>
      </c>
      <c r="O99" s="254">
        <f t="shared" si="24"/>
        <v>0</v>
      </c>
      <c r="P99" s="254">
        <f t="shared" si="25"/>
        <v>0</v>
      </c>
    </row>
    <row r="100" spans="1:16" s="1" customFormat="1" ht="30" customHeight="1">
      <c r="A100" s="136" t="s">
        <v>87</v>
      </c>
      <c r="B100" s="130" t="s">
        <v>619</v>
      </c>
      <c r="C100" s="130" t="s">
        <v>485</v>
      </c>
      <c r="D100" s="130" t="s">
        <v>507</v>
      </c>
      <c r="E100" s="101" t="s">
        <v>674</v>
      </c>
      <c r="F100" s="101" t="s">
        <v>101</v>
      </c>
      <c r="G100" s="105" t="s">
        <v>47</v>
      </c>
      <c r="H100" s="103">
        <v>1210088.82</v>
      </c>
      <c r="I100" s="103">
        <v>439050.1</v>
      </c>
      <c r="J100" s="103">
        <v>167988.72</v>
      </c>
      <c r="K100" s="103">
        <v>603050</v>
      </c>
      <c r="L100" s="103">
        <v>0</v>
      </c>
      <c r="M100" s="137">
        <v>603050</v>
      </c>
      <c r="O100" s="254">
        <f t="shared" si="24"/>
        <v>603050.0000000001</v>
      </c>
      <c r="P100" s="254">
        <f t="shared" si="25"/>
        <v>0</v>
      </c>
    </row>
    <row r="101" spans="1:16" s="1" customFormat="1" ht="30" customHeight="1">
      <c r="A101" s="136" t="s">
        <v>87</v>
      </c>
      <c r="B101" s="130" t="s">
        <v>845</v>
      </c>
      <c r="C101" s="130" t="s">
        <v>484</v>
      </c>
      <c r="D101" s="130" t="s">
        <v>508</v>
      </c>
      <c r="E101" s="101" t="s">
        <v>674</v>
      </c>
      <c r="F101" s="101" t="s">
        <v>102</v>
      </c>
      <c r="G101" s="104" t="s">
        <v>43</v>
      </c>
      <c r="H101" s="103">
        <v>1849866.25</v>
      </c>
      <c r="I101" s="103">
        <v>1315063</v>
      </c>
      <c r="J101" s="103">
        <v>133573.25</v>
      </c>
      <c r="K101" s="103">
        <v>401230</v>
      </c>
      <c r="L101" s="103">
        <v>0</v>
      </c>
      <c r="M101" s="137">
        <v>401230</v>
      </c>
      <c r="O101" s="254">
        <f t="shared" si="24"/>
        <v>401230</v>
      </c>
      <c r="P101" s="254">
        <f t="shared" si="25"/>
        <v>0</v>
      </c>
    </row>
    <row r="102" spans="1:16" s="1" customFormat="1" ht="30" customHeight="1">
      <c r="A102" s="136" t="s">
        <v>87</v>
      </c>
      <c r="B102" s="130" t="s">
        <v>845</v>
      </c>
      <c r="C102" s="130" t="s">
        <v>486</v>
      </c>
      <c r="D102" s="130" t="s">
        <v>509</v>
      </c>
      <c r="E102" s="101" t="s">
        <v>674</v>
      </c>
      <c r="F102" s="101" t="s">
        <v>103</v>
      </c>
      <c r="G102" s="104" t="s">
        <v>44</v>
      </c>
      <c r="H102" s="103">
        <v>1225611.96</v>
      </c>
      <c r="I102" s="103">
        <v>866742.04</v>
      </c>
      <c r="J102" s="103">
        <v>255741.16</v>
      </c>
      <c r="K102" s="103">
        <v>102448.52</v>
      </c>
      <c r="L102" s="103">
        <v>680.24</v>
      </c>
      <c r="M102" s="137">
        <v>103128.76</v>
      </c>
      <c r="O102" s="254">
        <f t="shared" si="24"/>
        <v>103128.75999999992</v>
      </c>
      <c r="P102" s="254">
        <f t="shared" si="25"/>
        <v>0</v>
      </c>
    </row>
    <row r="103" spans="1:16" s="1" customFormat="1" ht="30" customHeight="1">
      <c r="A103" s="136" t="s">
        <v>87</v>
      </c>
      <c r="B103" s="130" t="s">
        <v>521</v>
      </c>
      <c r="C103" s="130" t="s">
        <v>852</v>
      </c>
      <c r="D103" s="130" t="s">
        <v>510</v>
      </c>
      <c r="E103" s="101" t="s">
        <v>674</v>
      </c>
      <c r="F103" s="101" t="s">
        <v>104</v>
      </c>
      <c r="G103" s="104" t="s">
        <v>691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v>0</v>
      </c>
      <c r="O103" s="254">
        <f t="shared" si="24"/>
        <v>0</v>
      </c>
      <c r="P103" s="254">
        <f t="shared" si="25"/>
        <v>0</v>
      </c>
    </row>
    <row r="104" spans="1:16" s="1" customFormat="1" ht="30" customHeight="1">
      <c r="A104" s="136" t="s">
        <v>87</v>
      </c>
      <c r="B104" s="130" t="s">
        <v>629</v>
      </c>
      <c r="C104" s="130" t="s">
        <v>486</v>
      </c>
      <c r="D104" s="130" t="s">
        <v>419</v>
      </c>
      <c r="E104" s="101" t="s">
        <v>674</v>
      </c>
      <c r="F104" s="101" t="s">
        <v>105</v>
      </c>
      <c r="G104" s="105" t="s">
        <v>692</v>
      </c>
      <c r="H104" s="103">
        <v>104972.48</v>
      </c>
      <c r="I104" s="103">
        <v>104972.48</v>
      </c>
      <c r="J104" s="103">
        <v>0</v>
      </c>
      <c r="K104" s="103">
        <v>0</v>
      </c>
      <c r="L104" s="103">
        <v>0</v>
      </c>
      <c r="M104" s="137">
        <v>0</v>
      </c>
      <c r="O104" s="254">
        <f t="shared" si="24"/>
        <v>0</v>
      </c>
      <c r="P104" s="254">
        <f t="shared" si="25"/>
        <v>0</v>
      </c>
    </row>
    <row r="105" spans="1:16" s="1" customFormat="1" ht="30" customHeight="1">
      <c r="A105" s="136" t="s">
        <v>87</v>
      </c>
      <c r="B105" s="130" t="s">
        <v>660</v>
      </c>
      <c r="C105" s="130" t="s">
        <v>674</v>
      </c>
      <c r="D105" s="130" t="s">
        <v>420</v>
      </c>
      <c r="E105" s="101" t="s">
        <v>674</v>
      </c>
      <c r="F105" s="101" t="s">
        <v>106</v>
      </c>
      <c r="G105" s="104" t="s">
        <v>693</v>
      </c>
      <c r="H105" s="103">
        <v>56839.67</v>
      </c>
      <c r="I105" s="103">
        <v>4644.28</v>
      </c>
      <c r="J105" s="103">
        <v>52195.39</v>
      </c>
      <c r="K105" s="103">
        <v>0</v>
      </c>
      <c r="L105" s="103">
        <v>0</v>
      </c>
      <c r="M105" s="137">
        <v>0</v>
      </c>
      <c r="O105" s="254">
        <f t="shared" si="24"/>
        <v>0</v>
      </c>
      <c r="P105" s="254">
        <f t="shared" si="25"/>
        <v>0</v>
      </c>
    </row>
    <row r="106" spans="1:16" s="1" customFormat="1" ht="30" customHeight="1">
      <c r="A106" s="136" t="s">
        <v>87</v>
      </c>
      <c r="B106" s="130" t="s">
        <v>660</v>
      </c>
      <c r="C106" s="130" t="s">
        <v>459</v>
      </c>
      <c r="D106" s="130" t="s">
        <v>421</v>
      </c>
      <c r="E106" s="101" t="s">
        <v>674</v>
      </c>
      <c r="F106" s="101" t="s">
        <v>107</v>
      </c>
      <c r="G106" s="104" t="s">
        <v>694</v>
      </c>
      <c r="H106" s="103">
        <v>2878796.51</v>
      </c>
      <c r="I106" s="103">
        <v>444596.62</v>
      </c>
      <c r="J106" s="103">
        <v>1349368.56</v>
      </c>
      <c r="K106" s="103">
        <v>246507.88</v>
      </c>
      <c r="L106" s="103">
        <v>838323.45</v>
      </c>
      <c r="M106" s="137">
        <v>1084831.33</v>
      </c>
      <c r="O106" s="254">
        <f t="shared" si="24"/>
        <v>1084831.3299999996</v>
      </c>
      <c r="P106" s="254">
        <f t="shared" si="25"/>
        <v>0</v>
      </c>
    </row>
    <row r="107" spans="1:16" s="1" customFormat="1" ht="30" customHeight="1">
      <c r="A107" s="136" t="s">
        <v>87</v>
      </c>
      <c r="B107" s="130" t="s">
        <v>875</v>
      </c>
      <c r="C107" s="130" t="s">
        <v>687</v>
      </c>
      <c r="D107" s="130" t="s">
        <v>422</v>
      </c>
      <c r="E107" s="101" t="s">
        <v>674</v>
      </c>
      <c r="F107" s="101" t="s">
        <v>108</v>
      </c>
      <c r="G107" s="104" t="s">
        <v>695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v>0</v>
      </c>
      <c r="O107" s="254">
        <f t="shared" si="24"/>
        <v>0</v>
      </c>
      <c r="P107" s="254">
        <f t="shared" si="25"/>
        <v>0</v>
      </c>
    </row>
    <row r="108" spans="1:16" s="1" customFormat="1" ht="30" customHeight="1">
      <c r="A108" s="136" t="s">
        <v>87</v>
      </c>
      <c r="B108" s="130" t="s">
        <v>660</v>
      </c>
      <c r="C108" s="130" t="s">
        <v>523</v>
      </c>
      <c r="D108" s="130" t="s">
        <v>423</v>
      </c>
      <c r="E108" s="101" t="s">
        <v>674</v>
      </c>
      <c r="F108" s="101" t="s">
        <v>109</v>
      </c>
      <c r="G108" s="104" t="s">
        <v>696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v>0</v>
      </c>
      <c r="O108" s="254">
        <f t="shared" si="24"/>
        <v>0</v>
      </c>
      <c r="P108" s="254">
        <f t="shared" si="25"/>
        <v>0</v>
      </c>
    </row>
    <row r="109" spans="1:16" s="1" customFormat="1" ht="30" customHeight="1">
      <c r="A109" s="136" t="s">
        <v>87</v>
      </c>
      <c r="B109" s="130" t="s">
        <v>660</v>
      </c>
      <c r="C109" s="130" t="s">
        <v>484</v>
      </c>
      <c r="D109" s="130" t="s">
        <v>424</v>
      </c>
      <c r="E109" s="101" t="s">
        <v>674</v>
      </c>
      <c r="F109" s="101" t="s">
        <v>110</v>
      </c>
      <c r="G109" s="104" t="s">
        <v>697</v>
      </c>
      <c r="H109" s="103">
        <v>398564</v>
      </c>
      <c r="I109" s="103">
        <v>221350</v>
      </c>
      <c r="J109" s="103">
        <v>0</v>
      </c>
      <c r="K109" s="103">
        <v>177214</v>
      </c>
      <c r="L109" s="103">
        <v>0</v>
      </c>
      <c r="M109" s="137">
        <v>177214</v>
      </c>
      <c r="O109" s="254">
        <f t="shared" si="24"/>
        <v>177214</v>
      </c>
      <c r="P109" s="254">
        <f t="shared" si="25"/>
        <v>0</v>
      </c>
    </row>
    <row r="110" spans="1:16" s="1" customFormat="1" ht="30" customHeight="1">
      <c r="A110" s="136" t="s">
        <v>87</v>
      </c>
      <c r="B110" s="130" t="s">
        <v>660</v>
      </c>
      <c r="C110" s="130" t="s">
        <v>841</v>
      </c>
      <c r="D110" s="130" t="s">
        <v>425</v>
      </c>
      <c r="E110" s="101" t="s">
        <v>674</v>
      </c>
      <c r="F110" s="101" t="s">
        <v>267</v>
      </c>
      <c r="G110" s="104" t="s">
        <v>533</v>
      </c>
      <c r="H110" s="103">
        <v>315080</v>
      </c>
      <c r="I110" s="103">
        <v>225080</v>
      </c>
      <c r="J110" s="103">
        <v>90000</v>
      </c>
      <c r="K110" s="103">
        <v>0</v>
      </c>
      <c r="L110" s="103">
        <v>0</v>
      </c>
      <c r="M110" s="137">
        <v>0</v>
      </c>
      <c r="O110" s="254">
        <f t="shared" si="24"/>
        <v>0</v>
      </c>
      <c r="P110" s="254">
        <f t="shared" si="25"/>
        <v>0</v>
      </c>
    </row>
    <row r="111" spans="1:16" s="1" customFormat="1" ht="30" customHeight="1">
      <c r="A111" s="136" t="s">
        <v>87</v>
      </c>
      <c r="B111" s="130" t="s">
        <v>660</v>
      </c>
      <c r="C111" s="130" t="s">
        <v>485</v>
      </c>
      <c r="D111" s="130" t="s">
        <v>426</v>
      </c>
      <c r="E111" s="101" t="s">
        <v>674</v>
      </c>
      <c r="F111" s="101" t="s">
        <v>268</v>
      </c>
      <c r="G111" s="104" t="s">
        <v>788</v>
      </c>
      <c r="H111" s="103">
        <v>18254.83</v>
      </c>
      <c r="I111" s="103">
        <v>0</v>
      </c>
      <c r="J111" s="103">
        <v>14339.83</v>
      </c>
      <c r="K111" s="103">
        <v>3915</v>
      </c>
      <c r="L111" s="103">
        <v>0</v>
      </c>
      <c r="M111" s="137">
        <v>3915</v>
      </c>
      <c r="O111" s="254">
        <f t="shared" si="24"/>
        <v>3915.000000000002</v>
      </c>
      <c r="P111" s="254">
        <f t="shared" si="25"/>
        <v>0</v>
      </c>
    </row>
    <row r="112" spans="1:16" s="1" customFormat="1" ht="30" customHeight="1">
      <c r="A112" s="136" t="s">
        <v>87</v>
      </c>
      <c r="B112" s="130" t="s">
        <v>660</v>
      </c>
      <c r="C112" s="130" t="s">
        <v>486</v>
      </c>
      <c r="D112" s="130" t="s">
        <v>427</v>
      </c>
      <c r="E112" s="101" t="s">
        <v>674</v>
      </c>
      <c r="F112" s="101" t="s">
        <v>269</v>
      </c>
      <c r="G112" s="104" t="s">
        <v>789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v>0</v>
      </c>
      <c r="O112" s="254">
        <f t="shared" si="24"/>
        <v>0</v>
      </c>
      <c r="P112" s="254">
        <f t="shared" si="25"/>
        <v>0</v>
      </c>
    </row>
    <row r="113" spans="1:16" s="1" customFormat="1" ht="30" customHeight="1">
      <c r="A113" s="136" t="s">
        <v>87</v>
      </c>
      <c r="B113" s="130" t="s">
        <v>660</v>
      </c>
      <c r="C113" s="130" t="s">
        <v>522</v>
      </c>
      <c r="D113" s="130" t="s">
        <v>428</v>
      </c>
      <c r="E113" s="101" t="s">
        <v>674</v>
      </c>
      <c r="F113" s="101" t="s">
        <v>650</v>
      </c>
      <c r="G113" s="104" t="s">
        <v>749</v>
      </c>
      <c r="H113" s="103">
        <v>65061</v>
      </c>
      <c r="I113" s="103">
        <v>65061</v>
      </c>
      <c r="J113" s="103">
        <v>0</v>
      </c>
      <c r="K113" s="103">
        <v>0</v>
      </c>
      <c r="L113" s="103">
        <v>0</v>
      </c>
      <c r="M113" s="137">
        <v>0</v>
      </c>
      <c r="O113" s="254">
        <f t="shared" si="24"/>
        <v>0</v>
      </c>
      <c r="P113" s="254">
        <f t="shared" si="25"/>
        <v>0</v>
      </c>
    </row>
    <row r="114" spans="1:16" s="1" customFormat="1" ht="30" customHeight="1">
      <c r="A114" s="136" t="s">
        <v>87</v>
      </c>
      <c r="B114" s="130" t="s">
        <v>660</v>
      </c>
      <c r="C114" s="130" t="s">
        <v>852</v>
      </c>
      <c r="D114" s="130" t="s">
        <v>429</v>
      </c>
      <c r="E114" s="101" t="s">
        <v>674</v>
      </c>
      <c r="F114" s="101" t="s">
        <v>651</v>
      </c>
      <c r="G114" s="104" t="s">
        <v>790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v>0</v>
      </c>
      <c r="O114" s="254">
        <f t="shared" si="24"/>
        <v>0</v>
      </c>
      <c r="P114" s="254">
        <f t="shared" si="25"/>
        <v>0</v>
      </c>
    </row>
    <row r="115" spans="1:16" s="1" customFormat="1" ht="30" customHeight="1">
      <c r="A115" s="136" t="s">
        <v>87</v>
      </c>
      <c r="B115" s="130" t="s">
        <v>875</v>
      </c>
      <c r="C115" s="130" t="s">
        <v>674</v>
      </c>
      <c r="D115" s="130" t="s">
        <v>430</v>
      </c>
      <c r="E115" s="101" t="s">
        <v>674</v>
      </c>
      <c r="F115" s="101" t="s">
        <v>652</v>
      </c>
      <c r="G115" s="105" t="s">
        <v>791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v>0</v>
      </c>
      <c r="O115" s="254">
        <f t="shared" si="24"/>
        <v>0</v>
      </c>
      <c r="P115" s="254">
        <f t="shared" si="25"/>
        <v>0</v>
      </c>
    </row>
    <row r="116" spans="1:16" s="1" customFormat="1" ht="30" customHeight="1">
      <c r="A116" s="136" t="s">
        <v>87</v>
      </c>
      <c r="B116" s="130" t="s">
        <v>875</v>
      </c>
      <c r="C116" s="130" t="s">
        <v>459</v>
      </c>
      <c r="D116" s="130" t="s">
        <v>431</v>
      </c>
      <c r="E116" s="101" t="s">
        <v>674</v>
      </c>
      <c r="F116" s="101" t="s">
        <v>653</v>
      </c>
      <c r="G116" s="104" t="s">
        <v>403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v>0</v>
      </c>
      <c r="O116" s="254">
        <f t="shared" si="24"/>
        <v>0</v>
      </c>
      <c r="P116" s="254">
        <f t="shared" si="25"/>
        <v>0</v>
      </c>
    </row>
    <row r="117" spans="1:16" s="1" customFormat="1" ht="30" customHeight="1">
      <c r="A117" s="136" t="s">
        <v>87</v>
      </c>
      <c r="B117" s="130" t="s">
        <v>875</v>
      </c>
      <c r="C117" s="130" t="s">
        <v>687</v>
      </c>
      <c r="D117" s="130" t="s">
        <v>432</v>
      </c>
      <c r="E117" s="101" t="s">
        <v>674</v>
      </c>
      <c r="F117" s="101" t="s">
        <v>654</v>
      </c>
      <c r="G117" s="105" t="s">
        <v>404</v>
      </c>
      <c r="H117" s="103">
        <v>101625</v>
      </c>
      <c r="I117" s="103">
        <v>0</v>
      </c>
      <c r="J117" s="103">
        <v>101625</v>
      </c>
      <c r="K117" s="103">
        <v>0</v>
      </c>
      <c r="L117" s="103">
        <v>0</v>
      </c>
      <c r="M117" s="137">
        <v>0</v>
      </c>
      <c r="O117" s="254">
        <f t="shared" si="24"/>
        <v>0</v>
      </c>
      <c r="P117" s="254">
        <f t="shared" si="25"/>
        <v>0</v>
      </c>
    </row>
    <row r="118" spans="1:16" s="1" customFormat="1" ht="30" customHeight="1">
      <c r="A118" s="136" t="s">
        <v>87</v>
      </c>
      <c r="B118" s="130" t="s">
        <v>875</v>
      </c>
      <c r="C118" s="130" t="s">
        <v>523</v>
      </c>
      <c r="D118" s="130" t="s">
        <v>433</v>
      </c>
      <c r="E118" s="101" t="s">
        <v>674</v>
      </c>
      <c r="F118" s="101" t="s">
        <v>655</v>
      </c>
      <c r="G118" s="105" t="s">
        <v>405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v>0</v>
      </c>
      <c r="O118" s="254">
        <f t="shared" si="24"/>
        <v>0</v>
      </c>
      <c r="P118" s="254">
        <f t="shared" si="25"/>
        <v>0</v>
      </c>
    </row>
    <row r="119" spans="1:16" s="1" customFormat="1" ht="30" customHeight="1">
      <c r="A119" s="136" t="s">
        <v>87</v>
      </c>
      <c r="B119" s="130" t="s">
        <v>875</v>
      </c>
      <c r="C119" s="130" t="s">
        <v>484</v>
      </c>
      <c r="D119" s="130" t="s">
        <v>434</v>
      </c>
      <c r="E119" s="101" t="s">
        <v>674</v>
      </c>
      <c r="F119" s="101" t="s">
        <v>656</v>
      </c>
      <c r="G119" s="105" t="s">
        <v>406</v>
      </c>
      <c r="H119" s="103">
        <v>159200</v>
      </c>
      <c r="I119" s="103">
        <v>159200</v>
      </c>
      <c r="J119" s="103">
        <v>0</v>
      </c>
      <c r="K119" s="103">
        <v>0</v>
      </c>
      <c r="L119" s="103">
        <v>0</v>
      </c>
      <c r="M119" s="137">
        <v>0</v>
      </c>
      <c r="O119" s="254">
        <f t="shared" si="24"/>
        <v>0</v>
      </c>
      <c r="P119" s="254">
        <f t="shared" si="25"/>
        <v>0</v>
      </c>
    </row>
    <row r="120" spans="1:16" s="1" customFormat="1" ht="30" customHeight="1">
      <c r="A120" s="136" t="s">
        <v>87</v>
      </c>
      <c r="B120" s="130" t="s">
        <v>875</v>
      </c>
      <c r="C120" s="130" t="s">
        <v>841</v>
      </c>
      <c r="D120" s="130" t="s">
        <v>435</v>
      </c>
      <c r="E120" s="101" t="s">
        <v>674</v>
      </c>
      <c r="F120" s="101" t="s">
        <v>657</v>
      </c>
      <c r="G120" s="105" t="s">
        <v>50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v>0</v>
      </c>
      <c r="O120" s="254">
        <f t="shared" si="24"/>
        <v>0</v>
      </c>
      <c r="P120" s="254">
        <f t="shared" si="25"/>
        <v>0</v>
      </c>
    </row>
    <row r="121" spans="1:16" s="1" customFormat="1" ht="30" customHeight="1">
      <c r="A121" s="136" t="s">
        <v>87</v>
      </c>
      <c r="B121" s="130" t="s">
        <v>875</v>
      </c>
      <c r="C121" s="130" t="s">
        <v>486</v>
      </c>
      <c r="D121" s="130" t="s">
        <v>436</v>
      </c>
      <c r="E121" s="101" t="s">
        <v>674</v>
      </c>
      <c r="F121" s="101" t="s">
        <v>658</v>
      </c>
      <c r="G121" s="105" t="s">
        <v>51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v>0</v>
      </c>
      <c r="O121" s="254">
        <f t="shared" si="24"/>
        <v>0</v>
      </c>
      <c r="P121" s="254">
        <f t="shared" si="25"/>
        <v>0</v>
      </c>
    </row>
    <row r="122" spans="1:16" s="1" customFormat="1" ht="30" customHeight="1">
      <c r="A122" s="136" t="s">
        <v>87</v>
      </c>
      <c r="B122" s="130" t="s">
        <v>875</v>
      </c>
      <c r="C122" s="130" t="s">
        <v>522</v>
      </c>
      <c r="D122" s="130" t="s">
        <v>437</v>
      </c>
      <c r="E122" s="101" t="s">
        <v>674</v>
      </c>
      <c r="F122" s="101" t="s">
        <v>594</v>
      </c>
      <c r="G122" s="105" t="s">
        <v>52</v>
      </c>
      <c r="H122" s="103">
        <v>45000</v>
      </c>
      <c r="I122" s="103">
        <v>0</v>
      </c>
      <c r="J122" s="103">
        <v>43212.61</v>
      </c>
      <c r="K122" s="103">
        <v>0</v>
      </c>
      <c r="L122" s="103">
        <v>1787.39</v>
      </c>
      <c r="M122" s="137">
        <v>1787.39</v>
      </c>
      <c r="O122" s="254">
        <f t="shared" si="24"/>
        <v>1787.3899999999994</v>
      </c>
      <c r="P122" s="254">
        <f t="shared" si="25"/>
        <v>0</v>
      </c>
    </row>
    <row r="123" spans="1:16" s="1" customFormat="1" ht="30" customHeight="1">
      <c r="A123" s="136" t="s">
        <v>87</v>
      </c>
      <c r="B123" s="130" t="s">
        <v>875</v>
      </c>
      <c r="C123" s="130" t="s">
        <v>852</v>
      </c>
      <c r="D123" s="130" t="s">
        <v>438</v>
      </c>
      <c r="E123" s="101" t="s">
        <v>674</v>
      </c>
      <c r="F123" s="101" t="s">
        <v>595</v>
      </c>
      <c r="G123" s="105" t="s">
        <v>53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v>0</v>
      </c>
      <c r="O123" s="254">
        <f t="shared" si="24"/>
        <v>0</v>
      </c>
      <c r="P123" s="254">
        <f t="shared" si="25"/>
        <v>0</v>
      </c>
    </row>
    <row r="124" spans="1:16" s="1" customFormat="1" ht="30" customHeight="1">
      <c r="A124" s="136" t="s">
        <v>87</v>
      </c>
      <c r="B124" s="130" t="s">
        <v>679</v>
      </c>
      <c r="C124" s="130" t="s">
        <v>459</v>
      </c>
      <c r="D124" s="130" t="s">
        <v>439</v>
      </c>
      <c r="E124" s="101" t="s">
        <v>674</v>
      </c>
      <c r="F124" s="101" t="s">
        <v>596</v>
      </c>
      <c r="G124" s="105" t="s">
        <v>54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v>0</v>
      </c>
      <c r="O124" s="254">
        <f t="shared" si="24"/>
        <v>0</v>
      </c>
      <c r="P124" s="254">
        <f t="shared" si="25"/>
        <v>0</v>
      </c>
    </row>
    <row r="125" spans="1:13" s="112" customFormat="1" ht="39.75" customHeight="1">
      <c r="A125" s="135" t="s">
        <v>55</v>
      </c>
      <c r="B125" s="113"/>
      <c r="C125" s="113"/>
      <c r="D125" s="113"/>
      <c r="E125" s="113"/>
      <c r="F125" s="113"/>
      <c r="G125" s="109"/>
      <c r="H125" s="111">
        <f aca="true" t="shared" si="26" ref="H125:M125">SUM(H126)</f>
        <v>12139641.94</v>
      </c>
      <c r="I125" s="111">
        <f t="shared" si="26"/>
        <v>96376.72</v>
      </c>
      <c r="J125" s="111">
        <f t="shared" si="26"/>
        <v>7219780.66</v>
      </c>
      <c r="K125" s="111">
        <f t="shared" si="26"/>
        <v>613316</v>
      </c>
      <c r="L125" s="111">
        <f t="shared" si="26"/>
        <v>4210168.56</v>
      </c>
      <c r="M125" s="132">
        <f t="shared" si="26"/>
        <v>4823484.56</v>
      </c>
    </row>
    <row r="126" spans="1:16" s="1" customFormat="1" ht="30" customHeight="1">
      <c r="A126" s="136" t="s">
        <v>87</v>
      </c>
      <c r="B126" s="130" t="s">
        <v>627</v>
      </c>
      <c r="C126" s="130" t="s">
        <v>459</v>
      </c>
      <c r="D126" s="130" t="s">
        <v>440</v>
      </c>
      <c r="E126" s="101" t="s">
        <v>674</v>
      </c>
      <c r="F126" s="101" t="s">
        <v>597</v>
      </c>
      <c r="G126" s="104" t="s">
        <v>56</v>
      </c>
      <c r="H126" s="103">
        <v>12139641.94</v>
      </c>
      <c r="I126" s="103">
        <v>96376.72</v>
      </c>
      <c r="J126" s="103">
        <v>7219780.66</v>
      </c>
      <c r="K126" s="103">
        <v>613316</v>
      </c>
      <c r="L126" s="103">
        <v>4210168.56</v>
      </c>
      <c r="M126" s="137">
        <v>4823484.56</v>
      </c>
      <c r="O126" s="254">
        <f>H126-I126-J126</f>
        <v>4823484.559999999</v>
      </c>
      <c r="P126" s="254">
        <f>M126-O126</f>
        <v>0</v>
      </c>
    </row>
    <row r="127" spans="1:13" s="112" customFormat="1" ht="39.75" customHeight="1">
      <c r="A127" s="135" t="s">
        <v>57</v>
      </c>
      <c r="B127" s="113"/>
      <c r="C127" s="113"/>
      <c r="D127" s="113"/>
      <c r="E127" s="113"/>
      <c r="F127" s="113"/>
      <c r="G127" s="109"/>
      <c r="H127" s="111">
        <f aca="true" t="shared" si="27" ref="H127:M127">SUM(H128:H131)</f>
        <v>77631711.7</v>
      </c>
      <c r="I127" s="111">
        <f t="shared" si="27"/>
        <v>332938.65</v>
      </c>
      <c r="J127" s="111">
        <f t="shared" si="27"/>
        <v>57674800.10000001</v>
      </c>
      <c r="K127" s="111">
        <f t="shared" si="27"/>
        <v>12493888.99</v>
      </c>
      <c r="L127" s="111">
        <f t="shared" si="27"/>
        <v>7130083.96</v>
      </c>
      <c r="M127" s="132">
        <f t="shared" si="27"/>
        <v>19623972.949999996</v>
      </c>
    </row>
    <row r="128" spans="1:16" s="1" customFormat="1" ht="30" customHeight="1">
      <c r="A128" s="136" t="s">
        <v>87</v>
      </c>
      <c r="B128" s="130" t="s">
        <v>441</v>
      </c>
      <c r="C128" s="130" t="s">
        <v>573</v>
      </c>
      <c r="D128" s="130" t="s">
        <v>442</v>
      </c>
      <c r="E128" s="101" t="s">
        <v>674</v>
      </c>
      <c r="F128" s="101" t="s">
        <v>598</v>
      </c>
      <c r="G128" s="104" t="s">
        <v>607</v>
      </c>
      <c r="H128" s="103">
        <v>76021308.10000001</v>
      </c>
      <c r="I128" s="103">
        <v>319938.65</v>
      </c>
      <c r="J128" s="103">
        <v>56565287.82000001</v>
      </c>
      <c r="K128" s="103">
        <v>12405997.67</v>
      </c>
      <c r="L128" s="103">
        <v>6730083.96</v>
      </c>
      <c r="M128" s="137">
        <v>19136081.63</v>
      </c>
      <c r="O128" s="254">
        <f>H128-I128-J128</f>
        <v>19136081.629999995</v>
      </c>
      <c r="P128" s="254">
        <f>M128-O128</f>
        <v>0</v>
      </c>
    </row>
    <row r="129" spans="1:16" s="1" customFormat="1" ht="30" customHeight="1">
      <c r="A129" s="136" t="s">
        <v>87</v>
      </c>
      <c r="B129" s="130" t="s">
        <v>441</v>
      </c>
      <c r="C129" s="130" t="s">
        <v>573</v>
      </c>
      <c r="D129" s="130" t="s">
        <v>443</v>
      </c>
      <c r="E129" s="101" t="s">
        <v>674</v>
      </c>
      <c r="F129" s="101" t="s">
        <v>599</v>
      </c>
      <c r="G129" s="104" t="s">
        <v>608</v>
      </c>
      <c r="H129" s="103">
        <v>108571.53</v>
      </c>
      <c r="I129" s="103">
        <v>13000</v>
      </c>
      <c r="J129" s="103">
        <v>89692.7</v>
      </c>
      <c r="K129" s="103">
        <v>5878.83</v>
      </c>
      <c r="L129" s="103">
        <v>0</v>
      </c>
      <c r="M129" s="137">
        <v>5878.83</v>
      </c>
      <c r="O129" s="254">
        <f>H129-I129-J129</f>
        <v>5878.830000000002</v>
      </c>
      <c r="P129" s="254">
        <f>M129-O129</f>
        <v>0</v>
      </c>
    </row>
    <row r="130" spans="1:16" s="1" customFormat="1" ht="30" customHeight="1">
      <c r="A130" s="136" t="s">
        <v>87</v>
      </c>
      <c r="B130" s="130" t="s">
        <v>441</v>
      </c>
      <c r="C130" s="130" t="s">
        <v>573</v>
      </c>
      <c r="D130" s="130" t="s">
        <v>444</v>
      </c>
      <c r="E130" s="101" t="s">
        <v>674</v>
      </c>
      <c r="F130" s="101" t="s">
        <v>600</v>
      </c>
      <c r="G130" s="104" t="s">
        <v>609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87</v>
      </c>
      <c r="B131" s="130" t="s">
        <v>441</v>
      </c>
      <c r="C131" s="130" t="s">
        <v>573</v>
      </c>
      <c r="D131" s="130" t="s">
        <v>445</v>
      </c>
      <c r="E131" s="101" t="s">
        <v>674</v>
      </c>
      <c r="F131" s="101" t="s">
        <v>601</v>
      </c>
      <c r="G131" s="104" t="s">
        <v>610</v>
      </c>
      <c r="H131" s="103">
        <v>1501832.07</v>
      </c>
      <c r="I131" s="103">
        <v>0</v>
      </c>
      <c r="J131" s="103">
        <v>1019819.58</v>
      </c>
      <c r="K131" s="103">
        <v>82012.49</v>
      </c>
      <c r="L131" s="103">
        <v>400000</v>
      </c>
      <c r="M131" s="137">
        <v>482012.49</v>
      </c>
      <c r="O131" s="254">
        <f>H131-I131-J131</f>
        <v>482012.4900000001</v>
      </c>
      <c r="P131" s="254">
        <f>M131-O131</f>
        <v>0</v>
      </c>
    </row>
    <row r="132" spans="1:13" s="112" customFormat="1" ht="39.75" customHeight="1">
      <c r="A132" s="135" t="s">
        <v>611</v>
      </c>
      <c r="B132" s="113"/>
      <c r="C132" s="113"/>
      <c r="D132" s="113"/>
      <c r="E132" s="113"/>
      <c r="F132" s="113"/>
      <c r="G132" s="109"/>
      <c r="H132" s="111">
        <f aca="true" t="shared" si="28" ref="H132:M132">SUM(H133:H142)</f>
        <v>73819002.39999999</v>
      </c>
      <c r="I132" s="111">
        <f t="shared" si="28"/>
        <v>226147.78</v>
      </c>
      <c r="J132" s="111">
        <f t="shared" si="28"/>
        <v>42949636.919999994</v>
      </c>
      <c r="K132" s="111">
        <f t="shared" si="28"/>
        <v>12807696.920000002</v>
      </c>
      <c r="L132" s="111">
        <f t="shared" si="28"/>
        <v>17835520.78</v>
      </c>
      <c r="M132" s="132">
        <f t="shared" si="28"/>
        <v>30643217.7</v>
      </c>
    </row>
    <row r="133" spans="1:16" s="1" customFormat="1" ht="30" customHeight="1">
      <c r="A133" s="136" t="s">
        <v>87</v>
      </c>
      <c r="B133" s="130" t="s">
        <v>630</v>
      </c>
      <c r="C133" s="130" t="s">
        <v>831</v>
      </c>
      <c r="D133" s="130" t="s">
        <v>446</v>
      </c>
      <c r="E133" s="101" t="s">
        <v>674</v>
      </c>
      <c r="F133" s="101" t="s">
        <v>602</v>
      </c>
      <c r="G133" s="104" t="s">
        <v>527</v>
      </c>
      <c r="H133" s="103">
        <v>6574460.33</v>
      </c>
      <c r="I133" s="103">
        <v>0</v>
      </c>
      <c r="J133" s="103">
        <v>5957246.32</v>
      </c>
      <c r="K133" s="103">
        <v>617214.01</v>
      </c>
      <c r="L133" s="103">
        <v>0</v>
      </c>
      <c r="M133" s="137">
        <v>617214.01</v>
      </c>
      <c r="O133" s="254">
        <f aca="true" t="shared" si="29" ref="O133:O142">H133-I133-J133</f>
        <v>617214.0099999998</v>
      </c>
      <c r="P133" s="254">
        <f aca="true" t="shared" si="30" ref="P133:P142">M133-O133</f>
        <v>0</v>
      </c>
    </row>
    <row r="134" spans="1:16" s="1" customFormat="1" ht="30" customHeight="1">
      <c r="A134" s="136" t="s">
        <v>87</v>
      </c>
      <c r="B134" s="130" t="s">
        <v>619</v>
      </c>
      <c r="C134" s="130" t="s">
        <v>831</v>
      </c>
      <c r="D134" s="130" t="s">
        <v>447</v>
      </c>
      <c r="E134" s="101" t="s">
        <v>674</v>
      </c>
      <c r="F134" s="101" t="s">
        <v>698</v>
      </c>
      <c r="G134" s="104" t="s">
        <v>528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v>0</v>
      </c>
      <c r="O134" s="254">
        <f t="shared" si="29"/>
        <v>0</v>
      </c>
      <c r="P134" s="254">
        <f t="shared" si="30"/>
        <v>0</v>
      </c>
    </row>
    <row r="135" spans="1:16" s="1" customFormat="1" ht="30" customHeight="1">
      <c r="A135" s="136" t="s">
        <v>87</v>
      </c>
      <c r="B135" s="130" t="s">
        <v>619</v>
      </c>
      <c r="C135" s="130" t="s">
        <v>831</v>
      </c>
      <c r="D135" s="130" t="s">
        <v>448</v>
      </c>
      <c r="E135" s="101" t="s">
        <v>674</v>
      </c>
      <c r="F135" s="101" t="s">
        <v>699</v>
      </c>
      <c r="G135" s="104" t="s">
        <v>811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v>0</v>
      </c>
      <c r="O135" s="254">
        <f t="shared" si="29"/>
        <v>0</v>
      </c>
      <c r="P135" s="254">
        <f t="shared" si="30"/>
        <v>0</v>
      </c>
    </row>
    <row r="136" spans="1:16" s="1" customFormat="1" ht="30" customHeight="1">
      <c r="A136" s="136" t="s">
        <v>87</v>
      </c>
      <c r="B136" s="130" t="s">
        <v>845</v>
      </c>
      <c r="C136" s="130" t="s">
        <v>831</v>
      </c>
      <c r="D136" s="130" t="s">
        <v>792</v>
      </c>
      <c r="E136" s="101" t="s">
        <v>674</v>
      </c>
      <c r="F136" s="101" t="s">
        <v>700</v>
      </c>
      <c r="G136" s="104" t="s">
        <v>812</v>
      </c>
      <c r="H136" s="103">
        <v>13940322.42</v>
      </c>
      <c r="I136" s="103">
        <v>0</v>
      </c>
      <c r="J136" s="103">
        <v>10682041.41</v>
      </c>
      <c r="K136" s="103">
        <v>1012232.68</v>
      </c>
      <c r="L136" s="103">
        <v>2246048.33</v>
      </c>
      <c r="M136" s="137">
        <v>3258281.01</v>
      </c>
      <c r="O136" s="254">
        <f t="shared" si="29"/>
        <v>3258281.01</v>
      </c>
      <c r="P136" s="254">
        <f t="shared" si="30"/>
        <v>0</v>
      </c>
    </row>
    <row r="137" spans="1:16" s="1" customFormat="1" ht="30" customHeight="1">
      <c r="A137" s="136" t="s">
        <v>87</v>
      </c>
      <c r="B137" s="130" t="s">
        <v>684</v>
      </c>
      <c r="C137" s="130" t="s">
        <v>831</v>
      </c>
      <c r="D137" s="130" t="s">
        <v>793</v>
      </c>
      <c r="E137" s="101" t="s">
        <v>831</v>
      </c>
      <c r="F137" s="101" t="s">
        <v>701</v>
      </c>
      <c r="G137" s="104" t="s">
        <v>813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v>0</v>
      </c>
      <c r="O137" s="254">
        <f t="shared" si="29"/>
        <v>0</v>
      </c>
      <c r="P137" s="254">
        <f t="shared" si="30"/>
        <v>0</v>
      </c>
    </row>
    <row r="138" spans="1:16" s="1" customFormat="1" ht="30" customHeight="1">
      <c r="A138" s="136" t="s">
        <v>87</v>
      </c>
      <c r="B138" s="130" t="s">
        <v>684</v>
      </c>
      <c r="C138" s="130" t="s">
        <v>831</v>
      </c>
      <c r="D138" s="130" t="s">
        <v>794</v>
      </c>
      <c r="E138" s="101" t="s">
        <v>831</v>
      </c>
      <c r="F138" s="101" t="s">
        <v>702</v>
      </c>
      <c r="G138" s="104" t="s">
        <v>814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v>0</v>
      </c>
      <c r="O138" s="254">
        <f t="shared" si="29"/>
        <v>0</v>
      </c>
      <c r="P138" s="254">
        <f t="shared" si="30"/>
        <v>0</v>
      </c>
    </row>
    <row r="139" spans="1:16" s="1" customFormat="1" ht="30" customHeight="1">
      <c r="A139" s="136" t="s">
        <v>87</v>
      </c>
      <c r="B139" s="130" t="s">
        <v>684</v>
      </c>
      <c r="C139" s="130" t="s">
        <v>831</v>
      </c>
      <c r="D139" s="130" t="s">
        <v>795</v>
      </c>
      <c r="E139" s="101" t="s">
        <v>674</v>
      </c>
      <c r="F139" s="101" t="s">
        <v>703</v>
      </c>
      <c r="G139" s="104" t="s">
        <v>0</v>
      </c>
      <c r="H139" s="103">
        <v>23597685.740000002</v>
      </c>
      <c r="I139" s="103">
        <v>226147.78</v>
      </c>
      <c r="J139" s="103">
        <v>14924684.559999999</v>
      </c>
      <c r="K139" s="103">
        <v>7541202.95</v>
      </c>
      <c r="L139" s="103">
        <v>905650.45</v>
      </c>
      <c r="M139" s="137">
        <v>8446853.4</v>
      </c>
      <c r="O139" s="254">
        <f t="shared" si="29"/>
        <v>8446853.400000002</v>
      </c>
      <c r="P139" s="254">
        <f t="shared" si="30"/>
        <v>0</v>
      </c>
    </row>
    <row r="140" spans="1:16" s="1" customFormat="1" ht="30" customHeight="1">
      <c r="A140" s="136" t="s">
        <v>87</v>
      </c>
      <c r="B140" s="130" t="s">
        <v>857</v>
      </c>
      <c r="C140" s="130" t="s">
        <v>831</v>
      </c>
      <c r="D140" s="130" t="s">
        <v>127</v>
      </c>
      <c r="E140" s="101" t="s">
        <v>674</v>
      </c>
      <c r="F140" s="101" t="s">
        <v>704</v>
      </c>
      <c r="G140" s="104" t="s">
        <v>1</v>
      </c>
      <c r="H140" s="103">
        <v>26481253.8</v>
      </c>
      <c r="I140" s="103">
        <v>0</v>
      </c>
      <c r="J140" s="103">
        <v>8362943.5</v>
      </c>
      <c r="K140" s="103">
        <v>3434488.3</v>
      </c>
      <c r="L140" s="103">
        <v>14683822</v>
      </c>
      <c r="M140" s="137">
        <v>18118310.3</v>
      </c>
      <c r="O140" s="254">
        <f t="shared" si="29"/>
        <v>18118310.3</v>
      </c>
      <c r="P140" s="254">
        <f t="shared" si="30"/>
        <v>0</v>
      </c>
    </row>
    <row r="141" spans="1:16" s="1" customFormat="1" ht="30" customHeight="1">
      <c r="A141" s="136" t="s">
        <v>87</v>
      </c>
      <c r="B141" s="130" t="s">
        <v>660</v>
      </c>
      <c r="C141" s="130" t="s">
        <v>831</v>
      </c>
      <c r="D141" s="130" t="s">
        <v>128</v>
      </c>
      <c r="E141" s="101" t="s">
        <v>674</v>
      </c>
      <c r="F141" s="101" t="s">
        <v>705</v>
      </c>
      <c r="G141" s="106" t="s">
        <v>2</v>
      </c>
      <c r="H141" s="103">
        <v>1805884</v>
      </c>
      <c r="I141" s="103">
        <v>0</v>
      </c>
      <c r="J141" s="103">
        <v>1805884</v>
      </c>
      <c r="K141" s="103">
        <v>0</v>
      </c>
      <c r="L141" s="103">
        <v>0</v>
      </c>
      <c r="M141" s="137">
        <v>0</v>
      </c>
      <c r="O141" s="254">
        <f t="shared" si="29"/>
        <v>0</v>
      </c>
      <c r="P141" s="254">
        <f t="shared" si="30"/>
        <v>0</v>
      </c>
    </row>
    <row r="142" spans="1:16" s="1" customFormat="1" ht="30" customHeight="1">
      <c r="A142" s="136" t="s">
        <v>87</v>
      </c>
      <c r="B142" s="130" t="s">
        <v>875</v>
      </c>
      <c r="C142" s="130" t="s">
        <v>831</v>
      </c>
      <c r="D142" s="130" t="s">
        <v>129</v>
      </c>
      <c r="E142" s="101" t="s">
        <v>674</v>
      </c>
      <c r="F142" s="101" t="s">
        <v>706</v>
      </c>
      <c r="G142" s="104" t="s">
        <v>903</v>
      </c>
      <c r="H142" s="103">
        <v>1128358.38</v>
      </c>
      <c r="I142" s="103">
        <v>0</v>
      </c>
      <c r="J142" s="103">
        <v>925799.4</v>
      </c>
      <c r="K142" s="103">
        <v>202558.98</v>
      </c>
      <c r="L142" s="103">
        <v>0</v>
      </c>
      <c r="M142" s="137">
        <v>202558.98</v>
      </c>
      <c r="O142" s="254">
        <f t="shared" si="29"/>
        <v>202558.97999999986</v>
      </c>
      <c r="P142" s="254">
        <f t="shared" si="30"/>
        <v>0</v>
      </c>
    </row>
    <row r="143" spans="1:13" s="112" customFormat="1" ht="39.75" customHeight="1">
      <c r="A143" s="135" t="s">
        <v>904</v>
      </c>
      <c r="B143" s="113"/>
      <c r="C143" s="113"/>
      <c r="D143" s="113"/>
      <c r="E143" s="113"/>
      <c r="F143" s="113"/>
      <c r="G143" s="109"/>
      <c r="H143" s="111">
        <f aca="true" t="shared" si="31" ref="H143:M143">SUM(H144:H146)</f>
        <v>5253000</v>
      </c>
      <c r="I143" s="111">
        <f t="shared" si="31"/>
        <v>0</v>
      </c>
      <c r="J143" s="111">
        <f t="shared" si="31"/>
        <v>1282705.64</v>
      </c>
      <c r="K143" s="111">
        <f t="shared" si="31"/>
        <v>3970294.36</v>
      </c>
      <c r="L143" s="111">
        <f t="shared" si="31"/>
        <v>0</v>
      </c>
      <c r="M143" s="132">
        <f t="shared" si="31"/>
        <v>3970294.36</v>
      </c>
    </row>
    <row r="144" spans="1:16" s="1" customFormat="1" ht="30" customHeight="1">
      <c r="A144" s="136" t="s">
        <v>87</v>
      </c>
      <c r="B144" s="130" t="s">
        <v>845</v>
      </c>
      <c r="C144" s="130" t="s">
        <v>459</v>
      </c>
      <c r="D144" s="130" t="s">
        <v>130</v>
      </c>
      <c r="E144" s="101" t="s">
        <v>456</v>
      </c>
      <c r="F144" s="101" t="s">
        <v>815</v>
      </c>
      <c r="G144" s="104" t="s">
        <v>905</v>
      </c>
      <c r="H144" s="103">
        <v>3813000</v>
      </c>
      <c r="I144" s="103">
        <v>0</v>
      </c>
      <c r="J144" s="103">
        <v>1282705.64</v>
      </c>
      <c r="K144" s="103">
        <v>2530294.36</v>
      </c>
      <c r="L144" s="103">
        <v>0</v>
      </c>
      <c r="M144" s="137">
        <v>2530294.36</v>
      </c>
      <c r="O144" s="254">
        <f>H144-I144-J144</f>
        <v>2530294.3600000003</v>
      </c>
      <c r="P144" s="254">
        <f>M144-O144</f>
        <v>0</v>
      </c>
    </row>
    <row r="145" spans="1:16" s="1" customFormat="1" ht="30" customHeight="1">
      <c r="A145" s="136" t="s">
        <v>87</v>
      </c>
      <c r="B145" s="130" t="s">
        <v>846</v>
      </c>
      <c r="C145" s="130" t="s">
        <v>362</v>
      </c>
      <c r="D145" s="130" t="s">
        <v>131</v>
      </c>
      <c r="E145" s="101" t="s">
        <v>486</v>
      </c>
      <c r="F145" s="101" t="s">
        <v>707</v>
      </c>
      <c r="G145" s="104" t="s">
        <v>906</v>
      </c>
      <c r="H145" s="103">
        <v>800000</v>
      </c>
      <c r="I145" s="103">
        <v>0</v>
      </c>
      <c r="J145" s="103">
        <v>0</v>
      </c>
      <c r="K145" s="103">
        <v>800000</v>
      </c>
      <c r="L145" s="103">
        <v>0</v>
      </c>
      <c r="M145" s="137"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87</v>
      </c>
      <c r="B146" s="130" t="s">
        <v>846</v>
      </c>
      <c r="C146" s="130" t="s">
        <v>362</v>
      </c>
      <c r="D146" s="130" t="s">
        <v>132</v>
      </c>
      <c r="E146" s="101" t="s">
        <v>486</v>
      </c>
      <c r="F146" s="101" t="s">
        <v>708</v>
      </c>
      <c r="G146" s="104" t="s">
        <v>66</v>
      </c>
      <c r="H146" s="103">
        <v>640000</v>
      </c>
      <c r="I146" s="103">
        <v>0</v>
      </c>
      <c r="J146" s="103">
        <v>0</v>
      </c>
      <c r="K146" s="103">
        <v>640000</v>
      </c>
      <c r="L146" s="103">
        <v>0</v>
      </c>
      <c r="M146" s="137"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67</v>
      </c>
      <c r="B147" s="113"/>
      <c r="C147" s="113"/>
      <c r="D147" s="113"/>
      <c r="E147" s="113"/>
      <c r="F147" s="113"/>
      <c r="G147" s="109"/>
      <c r="H147" s="111">
        <f aca="true" t="shared" si="32" ref="H147:M147">SUM(H148:H149)</f>
        <v>242347269.01</v>
      </c>
      <c r="I147" s="111">
        <f t="shared" si="32"/>
        <v>1245676.74</v>
      </c>
      <c r="J147" s="111">
        <f t="shared" si="32"/>
        <v>231481638.60999995</v>
      </c>
      <c r="K147" s="111">
        <f t="shared" si="32"/>
        <v>962579.4199999999</v>
      </c>
      <c r="L147" s="111">
        <f t="shared" si="32"/>
        <v>8657374.51</v>
      </c>
      <c r="M147" s="132">
        <f t="shared" si="32"/>
        <v>9619953.93</v>
      </c>
    </row>
    <row r="148" spans="1:16" s="1" customFormat="1" ht="30" customHeight="1">
      <c r="A148" s="136" t="s">
        <v>87</v>
      </c>
      <c r="B148" s="130" t="s">
        <v>845</v>
      </c>
      <c r="C148" s="130" t="s">
        <v>456</v>
      </c>
      <c r="D148" s="130" t="s">
        <v>133</v>
      </c>
      <c r="E148" s="101"/>
      <c r="F148" s="101" t="s">
        <v>133</v>
      </c>
      <c r="G148" s="105" t="s">
        <v>68</v>
      </c>
      <c r="H148" s="103">
        <v>138451343.98</v>
      </c>
      <c r="I148" s="103">
        <v>161057.3</v>
      </c>
      <c r="J148" s="103">
        <v>134555365.06</v>
      </c>
      <c r="K148" s="103">
        <v>337864.85</v>
      </c>
      <c r="L148" s="103">
        <v>3397056.77</v>
      </c>
      <c r="M148" s="137">
        <v>3734921.62</v>
      </c>
      <c r="O148" s="254">
        <f>H148-I148-J148</f>
        <v>3734921.619999975</v>
      </c>
      <c r="P148" s="254">
        <f>M148-O148</f>
        <v>2.514570951461792E-08</v>
      </c>
    </row>
    <row r="149" spans="1:16" s="1" customFormat="1" ht="30" customHeight="1">
      <c r="A149" s="136" t="s">
        <v>87</v>
      </c>
      <c r="B149" s="130" t="s">
        <v>845</v>
      </c>
      <c r="C149" s="130" t="s">
        <v>456</v>
      </c>
      <c r="D149" s="130" t="s">
        <v>134</v>
      </c>
      <c r="E149" s="101"/>
      <c r="F149" s="101" t="s">
        <v>134</v>
      </c>
      <c r="G149" s="105" t="s">
        <v>910</v>
      </c>
      <c r="H149" s="103">
        <v>103895925.03</v>
      </c>
      <c r="I149" s="103">
        <v>1084619.44</v>
      </c>
      <c r="J149" s="103">
        <v>96926273.54999997</v>
      </c>
      <c r="K149" s="103">
        <v>624714.57</v>
      </c>
      <c r="L149" s="103">
        <v>5260317.74</v>
      </c>
      <c r="M149" s="137">
        <v>5885032.3100000005</v>
      </c>
      <c r="O149" s="254">
        <f>H149-I149-J149</f>
        <v>5885032.040000036</v>
      </c>
      <c r="P149" s="254">
        <f>M149-O149</f>
        <v>0.26999996416270733</v>
      </c>
    </row>
    <row r="150" spans="1:13" s="112" customFormat="1" ht="39.75" customHeight="1">
      <c r="A150" s="135" t="s">
        <v>911</v>
      </c>
      <c r="B150" s="113"/>
      <c r="C150" s="113"/>
      <c r="D150" s="113"/>
      <c r="E150" s="113"/>
      <c r="F150" s="113"/>
      <c r="G150" s="109"/>
      <c r="H150" s="111">
        <f aca="true" t="shared" si="33" ref="H150:M150">SUM(H151)</f>
        <v>44865691.089999996</v>
      </c>
      <c r="I150" s="111">
        <f t="shared" si="33"/>
        <v>3822</v>
      </c>
      <c r="J150" s="111">
        <f t="shared" si="33"/>
        <v>44774879.39999999</v>
      </c>
      <c r="K150" s="111">
        <f t="shared" si="33"/>
        <v>0</v>
      </c>
      <c r="L150" s="111">
        <f t="shared" si="33"/>
        <v>86989.69</v>
      </c>
      <c r="M150" s="132">
        <f t="shared" si="33"/>
        <v>86989.69</v>
      </c>
    </row>
    <row r="151" spans="1:16" s="1" customFormat="1" ht="30" customHeight="1">
      <c r="A151" s="136" t="s">
        <v>87</v>
      </c>
      <c r="B151" s="130" t="s">
        <v>619</v>
      </c>
      <c r="C151" s="130" t="s">
        <v>674</v>
      </c>
      <c r="D151" s="130" t="s">
        <v>135</v>
      </c>
      <c r="E151" s="101"/>
      <c r="F151" s="101" t="s">
        <v>135</v>
      </c>
      <c r="G151" s="104" t="s">
        <v>912</v>
      </c>
      <c r="H151" s="103">
        <v>44865691.089999996</v>
      </c>
      <c r="I151" s="103">
        <v>3822</v>
      </c>
      <c r="J151" s="103">
        <v>44774879.39999999</v>
      </c>
      <c r="K151" s="103">
        <v>0</v>
      </c>
      <c r="L151" s="103">
        <v>86989.69</v>
      </c>
      <c r="M151" s="137">
        <v>86989.69</v>
      </c>
      <c r="O151" s="254">
        <f>H151-I151-J151</f>
        <v>86989.69000000507</v>
      </c>
      <c r="P151" s="254">
        <f>M151-O151</f>
        <v>-5.0640664994716644E-09</v>
      </c>
    </row>
    <row r="152" spans="1:13" s="112" customFormat="1" ht="39.75" customHeight="1">
      <c r="A152" s="135" t="s">
        <v>913</v>
      </c>
      <c r="B152" s="113"/>
      <c r="C152" s="113"/>
      <c r="D152" s="113"/>
      <c r="E152" s="113"/>
      <c r="F152" s="113"/>
      <c r="G152" s="109"/>
      <c r="H152" s="110">
        <f aca="true" t="shared" si="34" ref="H152:M152">SUM(H153:H154)</f>
        <v>29517870.6</v>
      </c>
      <c r="I152" s="110">
        <f t="shared" si="34"/>
        <v>0</v>
      </c>
      <c r="J152" s="110">
        <f t="shared" si="34"/>
        <v>25485048.470000003</v>
      </c>
      <c r="K152" s="110">
        <f t="shared" si="34"/>
        <v>0</v>
      </c>
      <c r="L152" s="110">
        <f t="shared" si="34"/>
        <v>4032822.1300000004</v>
      </c>
      <c r="M152" s="132">
        <f t="shared" si="34"/>
        <v>4032822.1300000004</v>
      </c>
    </row>
    <row r="153" spans="1:16" s="1" customFormat="1" ht="30" customHeight="1">
      <c r="A153" s="136" t="s">
        <v>87</v>
      </c>
      <c r="B153" s="130" t="s">
        <v>619</v>
      </c>
      <c r="C153" s="130" t="s">
        <v>674</v>
      </c>
      <c r="D153" s="130" t="s">
        <v>136</v>
      </c>
      <c r="E153" s="101"/>
      <c r="F153" s="101" t="s">
        <v>136</v>
      </c>
      <c r="G153" s="104" t="s">
        <v>172</v>
      </c>
      <c r="H153" s="103">
        <v>27427936.810000002</v>
      </c>
      <c r="I153" s="103">
        <v>0</v>
      </c>
      <c r="J153" s="103">
        <v>23757047.360000003</v>
      </c>
      <c r="K153" s="103">
        <v>0</v>
      </c>
      <c r="L153" s="103">
        <v>3670889.45</v>
      </c>
      <c r="M153" s="137">
        <v>3670889.45</v>
      </c>
      <c r="O153" s="254">
        <f>H153-I153-J153</f>
        <v>3670889.4499999993</v>
      </c>
      <c r="P153" s="254">
        <f>M153-O153</f>
        <v>0</v>
      </c>
    </row>
    <row r="154" spans="1:16" s="1" customFormat="1" ht="30" customHeight="1">
      <c r="A154" s="136" t="s">
        <v>87</v>
      </c>
      <c r="B154" s="130" t="s">
        <v>619</v>
      </c>
      <c r="C154" s="130" t="s">
        <v>674</v>
      </c>
      <c r="D154" s="130" t="s">
        <v>136</v>
      </c>
      <c r="E154" s="101"/>
      <c r="F154" s="101" t="s">
        <v>315</v>
      </c>
      <c r="G154" s="104" t="s">
        <v>171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914</v>
      </c>
      <c r="B155" s="113"/>
      <c r="C155" s="113"/>
      <c r="D155" s="113"/>
      <c r="E155" s="113"/>
      <c r="F155" s="113"/>
      <c r="G155" s="109"/>
      <c r="H155" s="111">
        <f aca="true" t="shared" si="35" ref="H155:M155">SUM(H156:H165)</f>
        <v>1731517.7799999998</v>
      </c>
      <c r="I155" s="111">
        <f t="shared" si="35"/>
        <v>427207</v>
      </c>
      <c r="J155" s="111">
        <f t="shared" si="35"/>
        <v>299906.44</v>
      </c>
      <c r="K155" s="111">
        <f t="shared" si="35"/>
        <v>1004404.3400000001</v>
      </c>
      <c r="L155" s="111">
        <f t="shared" si="35"/>
        <v>0</v>
      </c>
      <c r="M155" s="132">
        <f t="shared" si="35"/>
        <v>1004404.3400000001</v>
      </c>
    </row>
    <row r="156" spans="1:16" s="1" customFormat="1" ht="30" customHeight="1">
      <c r="A156" s="136" t="s">
        <v>87</v>
      </c>
      <c r="B156" s="130" t="s">
        <v>630</v>
      </c>
      <c r="C156" s="130" t="s">
        <v>468</v>
      </c>
      <c r="D156" s="130" t="s">
        <v>138</v>
      </c>
      <c r="E156" s="101" t="s">
        <v>674</v>
      </c>
      <c r="F156" s="101" t="s">
        <v>709</v>
      </c>
      <c r="G156" s="104" t="s">
        <v>915</v>
      </c>
      <c r="H156" s="103">
        <v>72617</v>
      </c>
      <c r="I156" s="103">
        <v>52617</v>
      </c>
      <c r="J156" s="103">
        <v>0</v>
      </c>
      <c r="K156" s="103">
        <v>20000</v>
      </c>
      <c r="L156" s="103">
        <v>0</v>
      </c>
      <c r="M156" s="137">
        <v>20000</v>
      </c>
      <c r="O156" s="254">
        <f aca="true" t="shared" si="36" ref="O156:O165">H156-I156-J156</f>
        <v>20000</v>
      </c>
      <c r="P156" s="254">
        <f aca="true" t="shared" si="37" ref="P156:P165">M156-O156</f>
        <v>0</v>
      </c>
    </row>
    <row r="157" spans="1:16" s="1" customFormat="1" ht="30" customHeight="1">
      <c r="A157" s="136" t="s">
        <v>87</v>
      </c>
      <c r="B157" s="130" t="s">
        <v>137</v>
      </c>
      <c r="C157" s="130" t="s">
        <v>577</v>
      </c>
      <c r="D157" s="130" t="s">
        <v>139</v>
      </c>
      <c r="E157" s="101" t="s">
        <v>674</v>
      </c>
      <c r="F157" s="101" t="s">
        <v>710</v>
      </c>
      <c r="G157" s="104" t="s">
        <v>556</v>
      </c>
      <c r="H157" s="103">
        <v>636000</v>
      </c>
      <c r="I157" s="103">
        <v>0</v>
      </c>
      <c r="J157" s="103">
        <v>0</v>
      </c>
      <c r="K157" s="103">
        <v>636000</v>
      </c>
      <c r="L157" s="103">
        <v>0</v>
      </c>
      <c r="M157" s="137">
        <v>636000</v>
      </c>
      <c r="O157" s="254">
        <f t="shared" si="36"/>
        <v>636000</v>
      </c>
      <c r="P157" s="254">
        <f t="shared" si="37"/>
        <v>0</v>
      </c>
    </row>
    <row r="158" spans="1:16" s="1" customFormat="1" ht="30" customHeight="1">
      <c r="A158" s="136" t="s">
        <v>87</v>
      </c>
      <c r="B158" s="130" t="s">
        <v>613</v>
      </c>
      <c r="C158" s="130" t="s">
        <v>851</v>
      </c>
      <c r="D158" s="130" t="s">
        <v>140</v>
      </c>
      <c r="E158" s="101" t="s">
        <v>674</v>
      </c>
      <c r="F158" s="101" t="s">
        <v>711</v>
      </c>
      <c r="G158" s="104" t="s">
        <v>557</v>
      </c>
      <c r="H158" s="103">
        <v>539734.11</v>
      </c>
      <c r="I158" s="103">
        <v>374590</v>
      </c>
      <c r="J158" s="103">
        <v>89906.44</v>
      </c>
      <c r="K158" s="103">
        <v>75237.67</v>
      </c>
      <c r="L158" s="103">
        <v>0</v>
      </c>
      <c r="M158" s="137">
        <v>75237.67</v>
      </c>
      <c r="O158" s="254">
        <f t="shared" si="36"/>
        <v>75237.66999999998</v>
      </c>
      <c r="P158" s="254">
        <f t="shared" si="37"/>
        <v>0</v>
      </c>
    </row>
    <row r="159" spans="1:16" s="1" customFormat="1" ht="30" customHeight="1">
      <c r="A159" s="136" t="s">
        <v>87</v>
      </c>
      <c r="B159" s="130" t="s">
        <v>679</v>
      </c>
      <c r="C159" s="130" t="s">
        <v>851</v>
      </c>
      <c r="D159" s="130" t="s">
        <v>141</v>
      </c>
      <c r="E159" s="101" t="s">
        <v>674</v>
      </c>
      <c r="F159" s="101" t="s">
        <v>939</v>
      </c>
      <c r="G159" s="104" t="s">
        <v>558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v>0</v>
      </c>
      <c r="O159" s="254">
        <f t="shared" si="36"/>
        <v>0</v>
      </c>
      <c r="P159" s="254">
        <f t="shared" si="37"/>
        <v>0</v>
      </c>
    </row>
    <row r="160" spans="1:16" s="1" customFormat="1" ht="30" customHeight="1">
      <c r="A160" s="136" t="s">
        <v>87</v>
      </c>
      <c r="B160" s="130" t="s">
        <v>660</v>
      </c>
      <c r="C160" s="130" t="s">
        <v>468</v>
      </c>
      <c r="D160" s="130" t="s">
        <v>329</v>
      </c>
      <c r="E160" s="101" t="s">
        <v>674</v>
      </c>
      <c r="F160" s="101" t="s">
        <v>940</v>
      </c>
      <c r="G160" s="105" t="s">
        <v>559</v>
      </c>
      <c r="H160" s="103">
        <v>200000</v>
      </c>
      <c r="I160" s="103">
        <v>0</v>
      </c>
      <c r="J160" s="103">
        <v>0</v>
      </c>
      <c r="K160" s="103">
        <v>200000</v>
      </c>
      <c r="L160" s="103">
        <v>0</v>
      </c>
      <c r="M160" s="137">
        <v>200000</v>
      </c>
      <c r="O160" s="254">
        <f t="shared" si="36"/>
        <v>200000</v>
      </c>
      <c r="P160" s="254">
        <f t="shared" si="37"/>
        <v>0</v>
      </c>
    </row>
    <row r="161" spans="1:16" s="1" customFormat="1" ht="30" customHeight="1">
      <c r="A161" s="136" t="s">
        <v>87</v>
      </c>
      <c r="B161" s="130" t="s">
        <v>660</v>
      </c>
      <c r="C161" s="130" t="s">
        <v>577</v>
      </c>
      <c r="D161" s="130" t="s">
        <v>330</v>
      </c>
      <c r="E161" s="101" t="s">
        <v>674</v>
      </c>
      <c r="F161" s="101" t="s">
        <v>941</v>
      </c>
      <c r="G161" s="105" t="s">
        <v>255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v>0</v>
      </c>
      <c r="O161" s="254">
        <f t="shared" si="36"/>
        <v>0</v>
      </c>
      <c r="P161" s="254">
        <f t="shared" si="37"/>
        <v>0</v>
      </c>
    </row>
    <row r="162" spans="1:16" s="1" customFormat="1" ht="30" customHeight="1">
      <c r="A162" s="136" t="s">
        <v>87</v>
      </c>
      <c r="B162" s="130" t="s">
        <v>660</v>
      </c>
      <c r="C162" s="130" t="s">
        <v>851</v>
      </c>
      <c r="D162" s="130" t="s">
        <v>331</v>
      </c>
      <c r="E162" s="101" t="s">
        <v>674</v>
      </c>
      <c r="F162" s="101" t="s">
        <v>942</v>
      </c>
      <c r="G162" s="105" t="s">
        <v>256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v>73166.67</v>
      </c>
      <c r="O162" s="254">
        <f t="shared" si="36"/>
        <v>73166.67</v>
      </c>
      <c r="P162" s="254">
        <f t="shared" si="37"/>
        <v>0</v>
      </c>
    </row>
    <row r="163" spans="1:16" s="1" customFormat="1" ht="30" customHeight="1">
      <c r="A163" s="136" t="s">
        <v>87</v>
      </c>
      <c r="B163" s="130" t="s">
        <v>875</v>
      </c>
      <c r="C163" s="130" t="s">
        <v>468</v>
      </c>
      <c r="D163" s="130" t="s">
        <v>332</v>
      </c>
      <c r="E163" s="101" t="s">
        <v>674</v>
      </c>
      <c r="F163" s="101" t="s">
        <v>943</v>
      </c>
      <c r="G163" s="105" t="s">
        <v>257</v>
      </c>
      <c r="H163" s="103">
        <v>90000</v>
      </c>
      <c r="I163" s="103">
        <v>0</v>
      </c>
      <c r="J163" s="103">
        <v>90000</v>
      </c>
      <c r="K163" s="103">
        <v>0</v>
      </c>
      <c r="L163" s="103">
        <v>0</v>
      </c>
      <c r="M163" s="137">
        <v>0</v>
      </c>
      <c r="O163" s="254">
        <f t="shared" si="36"/>
        <v>0</v>
      </c>
      <c r="P163" s="254">
        <f t="shared" si="37"/>
        <v>0</v>
      </c>
    </row>
    <row r="164" spans="1:16" s="1" customFormat="1" ht="30" customHeight="1">
      <c r="A164" s="136" t="s">
        <v>87</v>
      </c>
      <c r="B164" s="130" t="s">
        <v>875</v>
      </c>
      <c r="C164" s="130" t="s">
        <v>577</v>
      </c>
      <c r="D164" s="130" t="s">
        <v>333</v>
      </c>
      <c r="E164" s="101" t="s">
        <v>674</v>
      </c>
      <c r="F164" s="101" t="s">
        <v>309</v>
      </c>
      <c r="G164" s="105" t="s">
        <v>258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v>0</v>
      </c>
      <c r="O164" s="254">
        <f t="shared" si="36"/>
        <v>0</v>
      </c>
      <c r="P164" s="254">
        <f t="shared" si="37"/>
        <v>0</v>
      </c>
    </row>
    <row r="165" spans="1:16" s="1" customFormat="1" ht="30" customHeight="1">
      <c r="A165" s="136" t="s">
        <v>87</v>
      </c>
      <c r="B165" s="130" t="s">
        <v>875</v>
      </c>
      <c r="C165" s="130" t="s">
        <v>851</v>
      </c>
      <c r="D165" s="130" t="s">
        <v>334</v>
      </c>
      <c r="E165" s="101" t="s">
        <v>674</v>
      </c>
      <c r="F165" s="101" t="s">
        <v>310</v>
      </c>
      <c r="G165" s="105" t="s">
        <v>259</v>
      </c>
      <c r="H165" s="103">
        <v>120000</v>
      </c>
      <c r="I165" s="103">
        <v>0</v>
      </c>
      <c r="J165" s="103">
        <v>120000</v>
      </c>
      <c r="K165" s="103">
        <v>0</v>
      </c>
      <c r="L165" s="103">
        <v>0</v>
      </c>
      <c r="M165" s="137">
        <v>0</v>
      </c>
      <c r="O165" s="254">
        <f t="shared" si="36"/>
        <v>0</v>
      </c>
      <c r="P165" s="254">
        <f t="shared" si="37"/>
        <v>0</v>
      </c>
    </row>
    <row r="166" spans="1:13" s="112" customFormat="1" ht="39.75" customHeight="1">
      <c r="A166" s="135" t="s">
        <v>260</v>
      </c>
      <c r="B166" s="113"/>
      <c r="C166" s="113"/>
      <c r="D166" s="113"/>
      <c r="E166" s="113"/>
      <c r="F166" s="113"/>
      <c r="G166" s="109"/>
      <c r="H166" s="111">
        <f aca="true" t="shared" si="38" ref="H166:M166">SUM(H167)</f>
        <v>4029430.28</v>
      </c>
      <c r="I166" s="111">
        <f t="shared" si="38"/>
        <v>9.33</v>
      </c>
      <c r="J166" s="111">
        <f t="shared" si="38"/>
        <v>3991617.95</v>
      </c>
      <c r="K166" s="111">
        <f t="shared" si="38"/>
        <v>0</v>
      </c>
      <c r="L166" s="111">
        <f t="shared" si="38"/>
        <v>37803</v>
      </c>
      <c r="M166" s="132">
        <f t="shared" si="38"/>
        <v>37803</v>
      </c>
    </row>
    <row r="167" spans="1:16" s="1" customFormat="1" ht="30" customHeight="1">
      <c r="A167" s="136" t="s">
        <v>87</v>
      </c>
      <c r="B167" s="130" t="s">
        <v>629</v>
      </c>
      <c r="C167" s="130" t="s">
        <v>631</v>
      </c>
      <c r="D167" s="130" t="s">
        <v>335</v>
      </c>
      <c r="E167" s="101"/>
      <c r="F167" s="101" t="s">
        <v>335</v>
      </c>
      <c r="G167" s="104" t="s">
        <v>261</v>
      </c>
      <c r="H167" s="103">
        <v>4029430.28</v>
      </c>
      <c r="I167" s="103">
        <v>9.33</v>
      </c>
      <c r="J167" s="103">
        <v>3991617.95</v>
      </c>
      <c r="K167" s="103">
        <v>0</v>
      </c>
      <c r="L167" s="103">
        <v>37803</v>
      </c>
      <c r="M167" s="137">
        <v>37803</v>
      </c>
      <c r="O167" s="254">
        <f>H167-I167-J167</f>
        <v>37802.999999999534</v>
      </c>
      <c r="P167" s="254">
        <f>M167-O167</f>
        <v>4.656612873077393E-10</v>
      </c>
    </row>
    <row r="168" spans="1:13" s="112" customFormat="1" ht="39.75" customHeight="1">
      <c r="A168" s="135" t="s">
        <v>262</v>
      </c>
      <c r="B168" s="113"/>
      <c r="C168" s="113"/>
      <c r="D168" s="113"/>
      <c r="E168" s="113"/>
      <c r="F168" s="113"/>
      <c r="G168" s="109"/>
      <c r="H168" s="111">
        <f aca="true" t="shared" si="39" ref="H168:M168">SUM(H169)</f>
        <v>6400465.060000001</v>
      </c>
      <c r="I168" s="111">
        <f t="shared" si="39"/>
        <v>0</v>
      </c>
      <c r="J168" s="111">
        <f t="shared" si="39"/>
        <v>4306402.97</v>
      </c>
      <c r="K168" s="111">
        <f t="shared" si="39"/>
        <v>0</v>
      </c>
      <c r="L168" s="111">
        <f t="shared" si="39"/>
        <v>2094062.09</v>
      </c>
      <c r="M168" s="132">
        <f t="shared" si="39"/>
        <v>2094062.09</v>
      </c>
    </row>
    <row r="169" spans="1:16" s="1" customFormat="1" ht="30" customHeight="1">
      <c r="A169" s="136" t="s">
        <v>87</v>
      </c>
      <c r="B169" s="130" t="s">
        <v>684</v>
      </c>
      <c r="C169" s="130" t="s">
        <v>673</v>
      </c>
      <c r="D169" s="130" t="s">
        <v>336</v>
      </c>
      <c r="E169" s="101"/>
      <c r="F169" s="101" t="s">
        <v>336</v>
      </c>
      <c r="G169" s="104" t="s">
        <v>263</v>
      </c>
      <c r="H169" s="103">
        <v>6400465.060000001</v>
      </c>
      <c r="I169" s="103">
        <v>0</v>
      </c>
      <c r="J169" s="103">
        <v>4306402.97</v>
      </c>
      <c r="K169" s="103">
        <v>0</v>
      </c>
      <c r="L169" s="103">
        <v>2094062.09</v>
      </c>
      <c r="M169" s="137">
        <v>2094062.09</v>
      </c>
      <c r="O169" s="254">
        <f>H169-I169-J169</f>
        <v>2094062.0900000017</v>
      </c>
      <c r="P169" s="254">
        <f>M169-O169</f>
        <v>0</v>
      </c>
    </row>
    <row r="170" spans="1:13" s="112" customFormat="1" ht="39.75" customHeight="1">
      <c r="A170" s="135" t="s">
        <v>264</v>
      </c>
      <c r="B170" s="113"/>
      <c r="C170" s="113"/>
      <c r="D170" s="113"/>
      <c r="E170" s="113"/>
      <c r="F170" s="113"/>
      <c r="G170" s="109"/>
      <c r="H170" s="111">
        <f aca="true" t="shared" si="40" ref="H170:M170">SUM(H171:H178)</f>
        <v>45140592.84</v>
      </c>
      <c r="I170" s="111">
        <f t="shared" si="40"/>
        <v>2475707.31</v>
      </c>
      <c r="J170" s="111">
        <f t="shared" si="40"/>
        <v>42134247.78999999</v>
      </c>
      <c r="K170" s="111">
        <f t="shared" si="40"/>
        <v>346285.31</v>
      </c>
      <c r="L170" s="111">
        <f t="shared" si="40"/>
        <v>184352.43</v>
      </c>
      <c r="M170" s="132">
        <f t="shared" si="40"/>
        <v>530637.74</v>
      </c>
    </row>
    <row r="171" spans="1:16" s="1" customFormat="1" ht="30" customHeight="1">
      <c r="A171" s="136" t="s">
        <v>87</v>
      </c>
      <c r="B171" s="130" t="s">
        <v>684</v>
      </c>
      <c r="C171" s="130" t="s">
        <v>673</v>
      </c>
      <c r="D171" s="130" t="s">
        <v>337</v>
      </c>
      <c r="E171" s="101" t="s">
        <v>674</v>
      </c>
      <c r="F171" s="101" t="s">
        <v>311</v>
      </c>
      <c r="G171" s="104" t="s">
        <v>884</v>
      </c>
      <c r="H171" s="103">
        <v>19947612.26</v>
      </c>
      <c r="I171" s="103">
        <v>2469078.49</v>
      </c>
      <c r="J171" s="103">
        <v>17397727.43</v>
      </c>
      <c r="K171" s="103">
        <v>79376.58</v>
      </c>
      <c r="L171" s="103">
        <v>1429.76</v>
      </c>
      <c r="M171" s="137">
        <v>80806.34</v>
      </c>
      <c r="O171" s="254">
        <f aca="true" t="shared" si="41" ref="O171:O178">H171-I171-J171</f>
        <v>80806.34000000358</v>
      </c>
      <c r="P171" s="254">
        <f aca="true" t="shared" si="42" ref="P171:P178">M171-O171</f>
        <v>-3.5797711461782455E-09</v>
      </c>
    </row>
    <row r="172" spans="1:16" s="1" customFormat="1" ht="30" customHeight="1">
      <c r="A172" s="136" t="s">
        <v>87</v>
      </c>
      <c r="B172" s="130" t="s">
        <v>684</v>
      </c>
      <c r="C172" s="130" t="s">
        <v>832</v>
      </c>
      <c r="D172" s="130" t="s">
        <v>338</v>
      </c>
      <c r="E172" s="101" t="s">
        <v>674</v>
      </c>
      <c r="F172" s="101" t="s">
        <v>312</v>
      </c>
      <c r="G172" s="104" t="s">
        <v>532</v>
      </c>
      <c r="H172" s="103">
        <v>21294790.98</v>
      </c>
      <c r="I172" s="103">
        <v>0</v>
      </c>
      <c r="J172" s="103">
        <v>21294790.98</v>
      </c>
      <c r="K172" s="103">
        <v>0</v>
      </c>
      <c r="L172" s="103">
        <v>0</v>
      </c>
      <c r="M172" s="137">
        <v>0</v>
      </c>
      <c r="O172" s="254">
        <f t="shared" si="41"/>
        <v>0</v>
      </c>
      <c r="P172" s="254">
        <f t="shared" si="42"/>
        <v>0</v>
      </c>
    </row>
    <row r="173" spans="1:16" s="1" customFormat="1" ht="30" customHeight="1">
      <c r="A173" s="136" t="s">
        <v>87</v>
      </c>
      <c r="B173" s="130" t="s">
        <v>684</v>
      </c>
      <c r="C173" s="130" t="s">
        <v>621</v>
      </c>
      <c r="D173" s="130" t="s">
        <v>339</v>
      </c>
      <c r="E173" s="101" t="s">
        <v>674</v>
      </c>
      <c r="F173" s="101" t="s">
        <v>271</v>
      </c>
      <c r="G173" s="104" t="s">
        <v>307</v>
      </c>
      <c r="H173" s="103">
        <v>563713.21</v>
      </c>
      <c r="I173" s="103">
        <v>0</v>
      </c>
      <c r="J173" s="103">
        <v>420570.82</v>
      </c>
      <c r="K173" s="103">
        <v>110878.53</v>
      </c>
      <c r="L173" s="103">
        <v>32263.86</v>
      </c>
      <c r="M173" s="137">
        <v>143142.39</v>
      </c>
      <c r="O173" s="254">
        <f t="shared" si="41"/>
        <v>143142.38999999996</v>
      </c>
      <c r="P173" s="254">
        <f t="shared" si="42"/>
        <v>0</v>
      </c>
    </row>
    <row r="174" spans="1:16" s="1" customFormat="1" ht="30" customHeight="1">
      <c r="A174" s="136" t="s">
        <v>87</v>
      </c>
      <c r="B174" s="130" t="s">
        <v>684</v>
      </c>
      <c r="C174" s="130" t="s">
        <v>523</v>
      </c>
      <c r="D174" s="130" t="s">
        <v>340</v>
      </c>
      <c r="E174" s="101" t="s">
        <v>674</v>
      </c>
      <c r="F174" s="101" t="s">
        <v>272</v>
      </c>
      <c r="G174" s="104" t="s">
        <v>865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v>55049.8</v>
      </c>
      <c r="O174" s="254">
        <f t="shared" si="41"/>
        <v>55049.80000000002</v>
      </c>
      <c r="P174" s="254">
        <f t="shared" si="42"/>
        <v>0</v>
      </c>
    </row>
    <row r="175" spans="1:16" s="1" customFormat="1" ht="30" customHeight="1">
      <c r="A175" s="136" t="s">
        <v>87</v>
      </c>
      <c r="B175" s="130" t="s">
        <v>684</v>
      </c>
      <c r="C175" s="130" t="s">
        <v>841</v>
      </c>
      <c r="D175" s="130" t="s">
        <v>341</v>
      </c>
      <c r="E175" s="101" t="s">
        <v>674</v>
      </c>
      <c r="F175" s="101" t="s">
        <v>273</v>
      </c>
      <c r="G175" s="104" t="s">
        <v>604</v>
      </c>
      <c r="H175" s="103">
        <v>938391.04</v>
      </c>
      <c r="I175" s="103">
        <v>6628.82</v>
      </c>
      <c r="J175" s="103">
        <v>805306.91</v>
      </c>
      <c r="K175" s="103">
        <v>47760.19</v>
      </c>
      <c r="L175" s="103">
        <v>78695.12</v>
      </c>
      <c r="M175" s="137">
        <v>126455.31</v>
      </c>
      <c r="O175" s="254">
        <f t="shared" si="41"/>
        <v>126455.31000000006</v>
      </c>
      <c r="P175" s="254">
        <f t="shared" si="42"/>
        <v>0</v>
      </c>
    </row>
    <row r="176" spans="1:16" s="1" customFormat="1" ht="30" customHeight="1">
      <c r="A176" s="136" t="s">
        <v>87</v>
      </c>
      <c r="B176" s="130" t="s">
        <v>684</v>
      </c>
      <c r="C176" s="130" t="s">
        <v>485</v>
      </c>
      <c r="D176" s="130" t="s">
        <v>342</v>
      </c>
      <c r="E176" s="101" t="s">
        <v>674</v>
      </c>
      <c r="F176" s="101" t="s">
        <v>274</v>
      </c>
      <c r="G176" s="104" t="s">
        <v>605</v>
      </c>
      <c r="H176" s="103">
        <v>237151.37</v>
      </c>
      <c r="I176" s="103">
        <v>0</v>
      </c>
      <c r="J176" s="103">
        <v>111967.47</v>
      </c>
      <c r="K176" s="103">
        <v>108270.01</v>
      </c>
      <c r="L176" s="103">
        <v>16913.89</v>
      </c>
      <c r="M176" s="137">
        <v>125183.9</v>
      </c>
      <c r="O176" s="254">
        <f t="shared" si="41"/>
        <v>125183.9</v>
      </c>
      <c r="P176" s="254">
        <f t="shared" si="42"/>
        <v>0</v>
      </c>
    </row>
    <row r="177" spans="1:16" s="1" customFormat="1" ht="30" customHeight="1">
      <c r="A177" s="136" t="s">
        <v>87</v>
      </c>
      <c r="B177" s="130" t="s">
        <v>684</v>
      </c>
      <c r="C177" s="130" t="s">
        <v>484</v>
      </c>
      <c r="D177" s="130" t="s">
        <v>343</v>
      </c>
      <c r="E177" s="101" t="s">
        <v>674</v>
      </c>
      <c r="F177" s="101" t="s">
        <v>275</v>
      </c>
      <c r="G177" s="104" t="s">
        <v>606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v>0</v>
      </c>
      <c r="O177" s="254">
        <f t="shared" si="41"/>
        <v>0</v>
      </c>
      <c r="P177" s="254">
        <f t="shared" si="42"/>
        <v>0</v>
      </c>
    </row>
    <row r="178" spans="1:16" s="1" customFormat="1" ht="30" customHeight="1">
      <c r="A178" s="136" t="s">
        <v>87</v>
      </c>
      <c r="B178" s="130" t="s">
        <v>875</v>
      </c>
      <c r="C178" s="130" t="s">
        <v>673</v>
      </c>
      <c r="D178" s="130" t="s">
        <v>344</v>
      </c>
      <c r="E178" s="101" t="s">
        <v>674</v>
      </c>
      <c r="F178" s="101" t="s">
        <v>276</v>
      </c>
      <c r="G178" s="105" t="s">
        <v>712</v>
      </c>
      <c r="H178" s="103">
        <v>77850</v>
      </c>
      <c r="I178" s="103">
        <v>0</v>
      </c>
      <c r="J178" s="103">
        <v>77850</v>
      </c>
      <c r="K178" s="103">
        <v>0</v>
      </c>
      <c r="L178" s="103">
        <v>0</v>
      </c>
      <c r="M178" s="137">
        <v>0</v>
      </c>
      <c r="O178" s="254">
        <f t="shared" si="41"/>
        <v>0</v>
      </c>
      <c r="P178" s="254">
        <f t="shared" si="42"/>
        <v>0</v>
      </c>
    </row>
    <row r="179" spans="1:13" s="112" customFormat="1" ht="39.75" customHeight="1">
      <c r="A179" s="135" t="s">
        <v>30</v>
      </c>
      <c r="B179" s="113"/>
      <c r="C179" s="113"/>
      <c r="D179" s="113"/>
      <c r="E179" s="113"/>
      <c r="F179" s="113"/>
      <c r="G179" s="109"/>
      <c r="H179" s="111">
        <f aca="true" t="shared" si="43" ref="H179:M179">SUM(H180)</f>
        <v>130071442.38000001</v>
      </c>
      <c r="I179" s="111">
        <f t="shared" si="43"/>
        <v>11808782.33</v>
      </c>
      <c r="J179" s="111">
        <f t="shared" si="43"/>
        <v>115149253.01</v>
      </c>
      <c r="K179" s="111">
        <f t="shared" si="43"/>
        <v>10</v>
      </c>
      <c r="L179" s="111">
        <f t="shared" si="43"/>
        <v>3113397.04</v>
      </c>
      <c r="M179" s="132">
        <f t="shared" si="43"/>
        <v>3113407.04</v>
      </c>
    </row>
    <row r="180" spans="1:16" s="1" customFormat="1" ht="30" customHeight="1">
      <c r="A180" s="136" t="s">
        <v>87</v>
      </c>
      <c r="B180" s="130" t="s">
        <v>684</v>
      </c>
      <c r="C180" s="130" t="s">
        <v>831</v>
      </c>
      <c r="D180" s="130" t="s">
        <v>345</v>
      </c>
      <c r="E180" s="101" t="s">
        <v>674</v>
      </c>
      <c r="F180" s="101" t="s">
        <v>277</v>
      </c>
      <c r="G180" s="104" t="s">
        <v>317</v>
      </c>
      <c r="H180" s="103">
        <v>130071442.38000001</v>
      </c>
      <c r="I180" s="103">
        <v>11808782.33</v>
      </c>
      <c r="J180" s="103">
        <v>115149253.01</v>
      </c>
      <c r="K180" s="103">
        <v>10</v>
      </c>
      <c r="L180" s="103">
        <v>3113397.04</v>
      </c>
      <c r="M180" s="137">
        <v>3113407.04</v>
      </c>
      <c r="O180" s="254">
        <f>H180-I180-J180</f>
        <v>3113407.0400000066</v>
      </c>
      <c r="P180" s="254">
        <f>M180-O180</f>
        <v>-6.51925802230835E-09</v>
      </c>
    </row>
    <row r="181" spans="1:13" s="112" customFormat="1" ht="39.75" customHeight="1">
      <c r="A181" s="135" t="s">
        <v>796</v>
      </c>
      <c r="B181" s="113"/>
      <c r="C181" s="113"/>
      <c r="D181" s="113"/>
      <c r="E181" s="113"/>
      <c r="F181" s="113"/>
      <c r="G181" s="109"/>
      <c r="H181" s="111">
        <f aca="true" t="shared" si="44" ref="H181:M181">SUM(H182:H185)</f>
        <v>2225583.37</v>
      </c>
      <c r="I181" s="111">
        <f t="shared" si="44"/>
        <v>0</v>
      </c>
      <c r="J181" s="111">
        <f t="shared" si="44"/>
        <v>2225583.37</v>
      </c>
      <c r="K181" s="111">
        <f t="shared" si="44"/>
        <v>0</v>
      </c>
      <c r="L181" s="111">
        <f t="shared" si="44"/>
        <v>0</v>
      </c>
      <c r="M181" s="132">
        <f t="shared" si="44"/>
        <v>0</v>
      </c>
    </row>
    <row r="182" spans="1:16" s="1" customFormat="1" ht="30" customHeight="1">
      <c r="A182" s="136" t="s">
        <v>87</v>
      </c>
      <c r="B182" s="130" t="s">
        <v>346</v>
      </c>
      <c r="C182" s="130" t="s">
        <v>347</v>
      </c>
      <c r="D182" s="130" t="s">
        <v>348</v>
      </c>
      <c r="E182" s="101" t="s">
        <v>674</v>
      </c>
      <c r="F182" s="101" t="s">
        <v>278</v>
      </c>
      <c r="G182" s="104" t="s">
        <v>797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87</v>
      </c>
      <c r="B183" s="130" t="s">
        <v>346</v>
      </c>
      <c r="C183" s="130" t="s">
        <v>347</v>
      </c>
      <c r="D183" s="130" t="s">
        <v>675</v>
      </c>
      <c r="E183" s="101" t="s">
        <v>674</v>
      </c>
      <c r="F183" s="101" t="s">
        <v>279</v>
      </c>
      <c r="G183" s="104" t="s">
        <v>750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87</v>
      </c>
      <c r="B184" s="130" t="s">
        <v>346</v>
      </c>
      <c r="C184" s="130" t="s">
        <v>347</v>
      </c>
      <c r="D184" s="130" t="s">
        <v>349</v>
      </c>
      <c r="E184" s="101" t="s">
        <v>674</v>
      </c>
      <c r="F184" s="101" t="s">
        <v>280</v>
      </c>
      <c r="G184" s="104" t="s">
        <v>798</v>
      </c>
      <c r="H184" s="103">
        <v>35000</v>
      </c>
      <c r="I184" s="103">
        <v>0</v>
      </c>
      <c r="J184" s="103">
        <v>35000</v>
      </c>
      <c r="K184" s="103">
        <v>0</v>
      </c>
      <c r="L184" s="103">
        <v>0</v>
      </c>
      <c r="M184" s="137">
        <v>0</v>
      </c>
      <c r="O184" s="254">
        <f>H184-I184-J184</f>
        <v>0</v>
      </c>
      <c r="P184" s="254">
        <f>M184-O184</f>
        <v>0</v>
      </c>
    </row>
    <row r="185" spans="1:16" s="1" customFormat="1" ht="30" customHeight="1">
      <c r="A185" s="136" t="s">
        <v>87</v>
      </c>
      <c r="B185" s="130" t="s">
        <v>346</v>
      </c>
      <c r="C185" s="130" t="s">
        <v>347</v>
      </c>
      <c r="D185" s="130" t="s">
        <v>350</v>
      </c>
      <c r="E185" s="101" t="s">
        <v>674</v>
      </c>
      <c r="F185" s="101" t="s">
        <v>281</v>
      </c>
      <c r="G185" s="104" t="s">
        <v>799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816</v>
      </c>
      <c r="B186" s="113"/>
      <c r="C186" s="113"/>
      <c r="D186" s="113"/>
      <c r="E186" s="113"/>
      <c r="F186" s="113"/>
      <c r="G186" s="109"/>
      <c r="H186" s="111">
        <f aca="true" t="shared" si="45" ref="H186:M186">SUM(H187:H191)</f>
        <v>49575953.87</v>
      </c>
      <c r="I186" s="111">
        <f t="shared" si="45"/>
        <v>19763324.21</v>
      </c>
      <c r="J186" s="111">
        <f t="shared" si="45"/>
        <v>17186394.43</v>
      </c>
      <c r="K186" s="111">
        <f t="shared" si="45"/>
        <v>12091051.77</v>
      </c>
      <c r="L186" s="111">
        <f t="shared" si="45"/>
        <v>535183.05</v>
      </c>
      <c r="M186" s="132">
        <f t="shared" si="45"/>
        <v>12626234.819999998</v>
      </c>
    </row>
    <row r="187" spans="1:16" s="1" customFormat="1" ht="30" customHeight="1">
      <c r="A187" s="136" t="s">
        <v>87</v>
      </c>
      <c r="B187" s="130" t="s">
        <v>845</v>
      </c>
      <c r="C187" s="130" t="s">
        <v>459</v>
      </c>
      <c r="D187" s="130" t="s">
        <v>352</v>
      </c>
      <c r="E187" s="101"/>
      <c r="F187" s="101" t="s">
        <v>352</v>
      </c>
      <c r="G187" s="104" t="s">
        <v>817</v>
      </c>
      <c r="H187" s="103">
        <v>7131734.18</v>
      </c>
      <c r="I187" s="103">
        <v>2513909.73</v>
      </c>
      <c r="J187" s="103">
        <v>2120368.12</v>
      </c>
      <c r="K187" s="103">
        <v>2497456.33</v>
      </c>
      <c r="L187" s="103">
        <v>0</v>
      </c>
      <c r="M187" s="137">
        <v>2497456.33</v>
      </c>
      <c r="O187" s="254">
        <f>H187-I187-J187</f>
        <v>2497456.329999999</v>
      </c>
      <c r="P187" s="254">
        <f>M187-O187</f>
        <v>0</v>
      </c>
    </row>
    <row r="188" spans="1:16" s="1" customFormat="1" ht="30" customHeight="1">
      <c r="A188" s="136" t="s">
        <v>87</v>
      </c>
      <c r="B188" s="130" t="s">
        <v>845</v>
      </c>
      <c r="C188" s="130" t="s">
        <v>459</v>
      </c>
      <c r="D188" s="130" t="s">
        <v>353</v>
      </c>
      <c r="E188" s="101"/>
      <c r="F188" s="101" t="s">
        <v>353</v>
      </c>
      <c r="G188" s="104" t="s">
        <v>407</v>
      </c>
      <c r="H188" s="103">
        <v>19714037.76</v>
      </c>
      <c r="I188" s="103">
        <v>6732255.41</v>
      </c>
      <c r="J188" s="103">
        <v>6693406.630000001</v>
      </c>
      <c r="K188" s="103">
        <v>5916248.379999999</v>
      </c>
      <c r="L188" s="103">
        <v>372126.93</v>
      </c>
      <c r="M188" s="137">
        <v>6288375.309999999</v>
      </c>
      <c r="O188" s="254">
        <f>H188-I188-J188</f>
        <v>6288375.720000001</v>
      </c>
      <c r="P188" s="254">
        <f>M188-O188</f>
        <v>-0.41000000201165676</v>
      </c>
    </row>
    <row r="189" spans="1:16" s="1" customFormat="1" ht="30" customHeight="1">
      <c r="A189" s="136" t="s">
        <v>87</v>
      </c>
      <c r="B189" s="130" t="s">
        <v>845</v>
      </c>
      <c r="C189" s="130" t="s">
        <v>459</v>
      </c>
      <c r="D189" s="130" t="s">
        <v>354</v>
      </c>
      <c r="E189" s="101"/>
      <c r="F189" s="101" t="s">
        <v>354</v>
      </c>
      <c r="G189" s="104" t="s">
        <v>408</v>
      </c>
      <c r="H189" s="103">
        <v>5505653.43</v>
      </c>
      <c r="I189" s="103">
        <v>3349752.24</v>
      </c>
      <c r="J189" s="103">
        <v>1578863.45</v>
      </c>
      <c r="K189" s="103">
        <v>577037.74</v>
      </c>
      <c r="L189" s="103">
        <v>0</v>
      </c>
      <c r="M189" s="137">
        <v>577037.74</v>
      </c>
      <c r="O189" s="254">
        <f>H189-I189-J189</f>
        <v>577037.7399999995</v>
      </c>
      <c r="P189" s="254">
        <f>M189-O189</f>
        <v>0</v>
      </c>
    </row>
    <row r="190" spans="1:16" s="1" customFormat="1" ht="30" customHeight="1">
      <c r="A190" s="136" t="s">
        <v>87</v>
      </c>
      <c r="B190" s="130" t="s">
        <v>845</v>
      </c>
      <c r="C190" s="130" t="s">
        <v>459</v>
      </c>
      <c r="D190" s="130" t="s">
        <v>355</v>
      </c>
      <c r="E190" s="101"/>
      <c r="F190" s="101" t="s">
        <v>355</v>
      </c>
      <c r="G190" s="104" t="s">
        <v>408</v>
      </c>
      <c r="H190" s="103">
        <v>13729978.859999996</v>
      </c>
      <c r="I190" s="103">
        <v>6011527.15</v>
      </c>
      <c r="J190" s="103">
        <v>4630104.2</v>
      </c>
      <c r="K190" s="103">
        <v>3087731.39</v>
      </c>
      <c r="L190" s="103">
        <v>616.12</v>
      </c>
      <c r="M190" s="137">
        <v>3088347.51</v>
      </c>
      <c r="O190" s="254">
        <f>H190-I190-J190</f>
        <v>3088347.509999995</v>
      </c>
      <c r="P190" s="254">
        <f>M190-O190</f>
        <v>4.6566128730773926E-09</v>
      </c>
    </row>
    <row r="191" spans="1:16" s="1" customFormat="1" ht="30" customHeight="1">
      <c r="A191" s="136" t="s">
        <v>87</v>
      </c>
      <c r="B191" s="130" t="s">
        <v>684</v>
      </c>
      <c r="C191" s="130" t="s">
        <v>673</v>
      </c>
      <c r="D191" s="130" t="s">
        <v>356</v>
      </c>
      <c r="E191" s="101" t="s">
        <v>674</v>
      </c>
      <c r="F191" s="101" t="s">
        <v>289</v>
      </c>
      <c r="G191" s="104" t="s">
        <v>409</v>
      </c>
      <c r="H191" s="103">
        <v>3494549.64</v>
      </c>
      <c r="I191" s="103">
        <v>1155879.68</v>
      </c>
      <c r="J191" s="103">
        <v>2163652.03</v>
      </c>
      <c r="K191" s="103">
        <v>12577.93</v>
      </c>
      <c r="L191" s="103">
        <v>162440</v>
      </c>
      <c r="M191" s="137">
        <v>175017.93</v>
      </c>
      <c r="O191" s="254">
        <f>H191-I191-J191</f>
        <v>175017.93000000017</v>
      </c>
      <c r="P191" s="254">
        <f>M191-O191</f>
        <v>0</v>
      </c>
    </row>
    <row r="192" spans="1:13" s="112" customFormat="1" ht="39.75" customHeight="1">
      <c r="A192" s="135" t="s">
        <v>410</v>
      </c>
      <c r="B192" s="113"/>
      <c r="C192" s="113"/>
      <c r="D192" s="113"/>
      <c r="E192" s="113"/>
      <c r="F192" s="113"/>
      <c r="G192" s="109"/>
      <c r="H192" s="111">
        <f aca="true" t="shared" si="46" ref="H192:M192">SUM(H193:H194)</f>
        <v>109721411.39999999</v>
      </c>
      <c r="I192" s="111">
        <f t="shared" si="46"/>
        <v>27466971.55</v>
      </c>
      <c r="J192" s="111">
        <f t="shared" si="46"/>
        <v>18454407.35</v>
      </c>
      <c r="K192" s="111">
        <f t="shared" si="46"/>
        <v>52151248.92999999</v>
      </c>
      <c r="L192" s="111">
        <f t="shared" si="46"/>
        <v>11576783.57</v>
      </c>
      <c r="M192" s="132">
        <f t="shared" si="46"/>
        <v>63728032.5</v>
      </c>
    </row>
    <row r="193" spans="1:16" s="1" customFormat="1" ht="30" customHeight="1">
      <c r="A193" s="136" t="s">
        <v>87</v>
      </c>
      <c r="B193" s="130" t="s">
        <v>845</v>
      </c>
      <c r="C193" s="130" t="s">
        <v>459</v>
      </c>
      <c r="D193" s="130" t="s">
        <v>357</v>
      </c>
      <c r="E193" s="101" t="s">
        <v>674</v>
      </c>
      <c r="F193" s="101" t="s">
        <v>282</v>
      </c>
      <c r="G193" s="104" t="s">
        <v>21</v>
      </c>
      <c r="H193" s="103">
        <v>4170599.27</v>
      </c>
      <c r="I193" s="103">
        <v>0</v>
      </c>
      <c r="J193" s="103">
        <v>41533.43</v>
      </c>
      <c r="K193" s="103">
        <v>4129065.84</v>
      </c>
      <c r="L193" s="103">
        <v>0</v>
      </c>
      <c r="M193" s="137">
        <v>4129065.84</v>
      </c>
      <c r="O193" s="254">
        <f>H193-I193-J193</f>
        <v>4129065.84</v>
      </c>
      <c r="P193" s="254">
        <f>M193-O193</f>
        <v>0</v>
      </c>
    </row>
    <row r="194" spans="1:16" s="1" customFormat="1" ht="30" customHeight="1">
      <c r="A194" s="136" t="s">
        <v>87</v>
      </c>
      <c r="B194" s="130" t="s">
        <v>845</v>
      </c>
      <c r="C194" s="130" t="s">
        <v>459</v>
      </c>
      <c r="D194" s="130" t="s">
        <v>358</v>
      </c>
      <c r="E194" s="101" t="s">
        <v>674</v>
      </c>
      <c r="F194" s="101" t="s">
        <v>283</v>
      </c>
      <c r="G194" s="104" t="s">
        <v>22</v>
      </c>
      <c r="H194" s="103">
        <v>105550812.13</v>
      </c>
      <c r="I194" s="103">
        <v>27466971.55</v>
      </c>
      <c r="J194" s="103">
        <v>18412873.92</v>
      </c>
      <c r="K194" s="103">
        <v>48022183.089999996</v>
      </c>
      <c r="L194" s="103">
        <v>11576783.57</v>
      </c>
      <c r="M194" s="137">
        <v>59598966.66</v>
      </c>
      <c r="O194" s="254">
        <f>H194-I194-J194</f>
        <v>59670966.66</v>
      </c>
      <c r="P194" s="297">
        <f>M194-O194</f>
        <v>-72000</v>
      </c>
    </row>
    <row r="195" spans="1:13" s="112" customFormat="1" ht="39.75" customHeight="1">
      <c r="A195" s="135" t="s">
        <v>23</v>
      </c>
      <c r="B195" s="113"/>
      <c r="C195" s="113"/>
      <c r="D195" s="113"/>
      <c r="E195" s="113"/>
      <c r="F195" s="113"/>
      <c r="G195" s="109"/>
      <c r="H195" s="111">
        <f aca="true" t="shared" si="47" ref="H195:M195">SUM(H196:H198)</f>
        <v>459477.88999999996</v>
      </c>
      <c r="I195" s="111">
        <f t="shared" si="47"/>
        <v>459342.81</v>
      </c>
      <c r="J195" s="111">
        <f t="shared" si="47"/>
        <v>135.07999999999998</v>
      </c>
      <c r="K195" s="111">
        <f t="shared" si="47"/>
        <v>0</v>
      </c>
      <c r="L195" s="111">
        <f t="shared" si="47"/>
        <v>0</v>
      </c>
      <c r="M195" s="132">
        <f t="shared" si="47"/>
        <v>0</v>
      </c>
    </row>
    <row r="196" spans="1:16" s="1" customFormat="1" ht="30" customHeight="1">
      <c r="A196" s="136" t="s">
        <v>87</v>
      </c>
      <c r="B196" s="130" t="s">
        <v>613</v>
      </c>
      <c r="C196" s="130" t="s">
        <v>633</v>
      </c>
      <c r="D196" s="130" t="s">
        <v>616</v>
      </c>
      <c r="E196" s="101" t="s">
        <v>674</v>
      </c>
      <c r="F196" s="101" t="s">
        <v>374</v>
      </c>
      <c r="G196" s="105" t="s">
        <v>916</v>
      </c>
      <c r="H196" s="103">
        <v>201666.92</v>
      </c>
      <c r="I196" s="103">
        <v>201575.84</v>
      </c>
      <c r="J196" s="103">
        <v>91.08</v>
      </c>
      <c r="K196" s="103">
        <v>0</v>
      </c>
      <c r="L196" s="103">
        <v>0</v>
      </c>
      <c r="M196" s="137">
        <v>0</v>
      </c>
      <c r="O196" s="254">
        <f>H196-I196-J196</f>
        <v>1.6299850358336698E-11</v>
      </c>
      <c r="P196" s="254">
        <f>M196-O196</f>
        <v>-1.6299850358336698E-11</v>
      </c>
    </row>
    <row r="197" spans="1:16" s="1" customFormat="1" ht="30" customHeight="1">
      <c r="A197" s="136" t="s">
        <v>87</v>
      </c>
      <c r="B197" s="130" t="s">
        <v>614</v>
      </c>
      <c r="C197" s="130" t="s">
        <v>633</v>
      </c>
      <c r="D197" s="130" t="s">
        <v>617</v>
      </c>
      <c r="E197" s="101" t="s">
        <v>674</v>
      </c>
      <c r="F197" s="101" t="s">
        <v>375</v>
      </c>
      <c r="G197" s="105" t="s">
        <v>917</v>
      </c>
      <c r="H197" s="103">
        <v>172545.68</v>
      </c>
      <c r="I197" s="103">
        <v>172501.68</v>
      </c>
      <c r="J197" s="103">
        <v>44</v>
      </c>
      <c r="K197" s="103">
        <v>0</v>
      </c>
      <c r="L197" s="103">
        <v>0</v>
      </c>
      <c r="M197" s="137">
        <v>0</v>
      </c>
      <c r="O197" s="254">
        <f>H197-I197-J197</f>
        <v>0</v>
      </c>
      <c r="P197" s="254">
        <f>M197-O197</f>
        <v>0</v>
      </c>
    </row>
    <row r="198" spans="1:16" s="1" customFormat="1" ht="30" customHeight="1">
      <c r="A198" s="136" t="s">
        <v>87</v>
      </c>
      <c r="B198" s="130" t="s">
        <v>615</v>
      </c>
      <c r="C198" s="130" t="s">
        <v>633</v>
      </c>
      <c r="D198" s="130" t="s">
        <v>618</v>
      </c>
      <c r="E198" s="101" t="s">
        <v>674</v>
      </c>
      <c r="F198" s="101" t="s">
        <v>376</v>
      </c>
      <c r="G198" s="104" t="s">
        <v>918</v>
      </c>
      <c r="H198" s="103">
        <v>85265.29</v>
      </c>
      <c r="I198" s="103">
        <v>85265.29</v>
      </c>
      <c r="J198" s="103">
        <v>0</v>
      </c>
      <c r="K198" s="103">
        <v>0</v>
      </c>
      <c r="L198" s="103">
        <v>0</v>
      </c>
      <c r="M198" s="137">
        <v>0</v>
      </c>
      <c r="O198" s="254">
        <f>H198-I198-J198</f>
        <v>0</v>
      </c>
      <c r="P198" s="254">
        <f>M198-O198</f>
        <v>0</v>
      </c>
    </row>
    <row r="199" spans="1:13" s="112" customFormat="1" ht="39.75" customHeight="1">
      <c r="A199" s="135" t="s">
        <v>919</v>
      </c>
      <c r="B199" s="113"/>
      <c r="C199" s="113"/>
      <c r="D199" s="113"/>
      <c r="E199" s="113"/>
      <c r="F199" s="113"/>
      <c r="G199" s="109"/>
      <c r="H199" s="111">
        <f aca="true" t="shared" si="48" ref="H199:M199">SUM(H200)</f>
        <v>9059442.31</v>
      </c>
      <c r="I199" s="111">
        <f t="shared" si="48"/>
        <v>22495.51</v>
      </c>
      <c r="J199" s="111">
        <f t="shared" si="48"/>
        <v>9034482.8</v>
      </c>
      <c r="K199" s="111">
        <f t="shared" si="48"/>
        <v>2464</v>
      </c>
      <c r="L199" s="111">
        <f t="shared" si="48"/>
        <v>0</v>
      </c>
      <c r="M199" s="132">
        <f t="shared" si="48"/>
        <v>2464</v>
      </c>
    </row>
    <row r="200" spans="1:16" s="1" customFormat="1" ht="30" customHeight="1">
      <c r="A200" s="136" t="s">
        <v>87</v>
      </c>
      <c r="B200" s="130" t="s">
        <v>619</v>
      </c>
      <c r="C200" s="130" t="s">
        <v>633</v>
      </c>
      <c r="D200" s="130" t="s">
        <v>620</v>
      </c>
      <c r="E200" s="101" t="s">
        <v>674</v>
      </c>
      <c r="F200" s="101" t="s">
        <v>377</v>
      </c>
      <c r="G200" s="105" t="s">
        <v>65</v>
      </c>
      <c r="H200" s="103">
        <v>9059442.31</v>
      </c>
      <c r="I200" s="103">
        <v>22495.51</v>
      </c>
      <c r="J200" s="103">
        <v>9034482.8</v>
      </c>
      <c r="K200" s="103">
        <v>2464</v>
      </c>
      <c r="L200" s="103">
        <v>0</v>
      </c>
      <c r="M200" s="137">
        <v>2464</v>
      </c>
      <c r="O200" s="254">
        <f>H200-I200-J200</f>
        <v>2464</v>
      </c>
      <c r="P200" s="254">
        <f>M200-O200</f>
        <v>0</v>
      </c>
    </row>
    <row r="201" spans="1:13" s="112" customFormat="1" ht="39.75" customHeight="1">
      <c r="A201" s="135" t="s">
        <v>739</v>
      </c>
      <c r="B201" s="113"/>
      <c r="C201" s="113"/>
      <c r="D201" s="113"/>
      <c r="E201" s="113"/>
      <c r="F201" s="113"/>
      <c r="G201" s="109"/>
      <c r="H201" s="111">
        <f aca="true" t="shared" si="49" ref="H201:M201">SUM(H202:H222)</f>
        <v>267833069.35000002</v>
      </c>
      <c r="I201" s="111">
        <f t="shared" si="49"/>
        <v>137711902.69</v>
      </c>
      <c r="J201" s="111">
        <f t="shared" si="49"/>
        <v>79242225.99999999</v>
      </c>
      <c r="K201" s="111">
        <f t="shared" si="49"/>
        <v>40935797.52</v>
      </c>
      <c r="L201" s="111">
        <f t="shared" si="49"/>
        <v>10015143.55</v>
      </c>
      <c r="M201" s="132">
        <f t="shared" si="49"/>
        <v>50950941.07000001</v>
      </c>
    </row>
    <row r="202" spans="1:16" s="1" customFormat="1" ht="30" customHeight="1">
      <c r="A202" s="136" t="s">
        <v>87</v>
      </c>
      <c r="B202" s="130" t="s">
        <v>627</v>
      </c>
      <c r="C202" s="130" t="s">
        <v>687</v>
      </c>
      <c r="D202" s="130" t="s">
        <v>490</v>
      </c>
      <c r="E202" s="101" t="s">
        <v>206</v>
      </c>
      <c r="F202" s="101" t="s">
        <v>290</v>
      </c>
      <c r="G202" s="105" t="s">
        <v>805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v>0</v>
      </c>
      <c r="O202" s="254">
        <f aca="true" t="shared" si="50" ref="O202:O209">H202-I202-J202</f>
        <v>0</v>
      </c>
      <c r="P202" s="254">
        <f aca="true" t="shared" si="51" ref="P202:P209">M202-O202</f>
        <v>0</v>
      </c>
    </row>
    <row r="203" spans="1:16" s="1" customFormat="1" ht="30" customHeight="1">
      <c r="A203" s="136" t="s">
        <v>87</v>
      </c>
      <c r="B203" s="130" t="s">
        <v>520</v>
      </c>
      <c r="C203" s="130" t="s">
        <v>522</v>
      </c>
      <c r="D203" s="130" t="s">
        <v>493</v>
      </c>
      <c r="E203" s="101" t="s">
        <v>207</v>
      </c>
      <c r="F203" s="101" t="s">
        <v>291</v>
      </c>
      <c r="G203" s="105" t="s">
        <v>187</v>
      </c>
      <c r="H203" s="103">
        <v>60000</v>
      </c>
      <c r="I203" s="103">
        <v>60000</v>
      </c>
      <c r="J203" s="103">
        <v>0</v>
      </c>
      <c r="K203" s="103">
        <v>0</v>
      </c>
      <c r="L203" s="103">
        <v>0</v>
      </c>
      <c r="M203" s="137">
        <v>0</v>
      </c>
      <c r="O203" s="254">
        <f t="shared" si="50"/>
        <v>0</v>
      </c>
      <c r="P203" s="254">
        <f t="shared" si="51"/>
        <v>0</v>
      </c>
    </row>
    <row r="204" spans="1:16" s="1" customFormat="1" ht="30" customHeight="1">
      <c r="A204" s="136" t="s">
        <v>87</v>
      </c>
      <c r="B204" s="130" t="s">
        <v>137</v>
      </c>
      <c r="C204" s="130" t="s">
        <v>577</v>
      </c>
      <c r="D204" s="130" t="s">
        <v>139</v>
      </c>
      <c r="E204" s="101" t="s">
        <v>621</v>
      </c>
      <c r="F204" s="101" t="s">
        <v>292</v>
      </c>
      <c r="G204" s="104" t="s">
        <v>556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v>0</v>
      </c>
      <c r="O204" s="254">
        <f t="shared" si="50"/>
        <v>0</v>
      </c>
      <c r="P204" s="254">
        <f t="shared" si="51"/>
        <v>0</v>
      </c>
    </row>
    <row r="205" spans="1:16" s="1" customFormat="1" ht="30" customHeight="1">
      <c r="A205" s="136" t="s">
        <v>87</v>
      </c>
      <c r="B205" s="130" t="s">
        <v>450</v>
      </c>
      <c r="C205" s="130" t="s">
        <v>459</v>
      </c>
      <c r="D205" s="130" t="s">
        <v>453</v>
      </c>
      <c r="E205" s="101" t="s">
        <v>208</v>
      </c>
      <c r="F205" s="101" t="s">
        <v>293</v>
      </c>
      <c r="G205" s="104" t="s">
        <v>188</v>
      </c>
      <c r="H205" s="103">
        <v>448000</v>
      </c>
      <c r="I205" s="103">
        <v>0</v>
      </c>
      <c r="J205" s="103">
        <v>0</v>
      </c>
      <c r="K205" s="103">
        <v>448000</v>
      </c>
      <c r="L205" s="103">
        <v>0</v>
      </c>
      <c r="M205" s="137">
        <v>448000</v>
      </c>
      <c r="O205" s="254">
        <f t="shared" si="50"/>
        <v>448000</v>
      </c>
      <c r="P205" s="254">
        <f t="shared" si="51"/>
        <v>0</v>
      </c>
    </row>
    <row r="206" spans="1:16" s="1" customFormat="1" ht="30" customHeight="1">
      <c r="A206" s="136" t="s">
        <v>87</v>
      </c>
      <c r="B206" s="130" t="s">
        <v>619</v>
      </c>
      <c r="C206" s="130" t="s">
        <v>674</v>
      </c>
      <c r="D206" s="130" t="s">
        <v>457</v>
      </c>
      <c r="E206" s="101" t="s">
        <v>209</v>
      </c>
      <c r="F206" s="101"/>
      <c r="G206" s="104" t="s">
        <v>189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v>0</v>
      </c>
      <c r="O206" s="254">
        <f t="shared" si="50"/>
        <v>0</v>
      </c>
      <c r="P206" s="254">
        <f t="shared" si="51"/>
        <v>0</v>
      </c>
    </row>
    <row r="207" spans="1:16" s="1" customFormat="1" ht="30" customHeight="1">
      <c r="A207" s="136" t="s">
        <v>87</v>
      </c>
      <c r="B207" s="130" t="s">
        <v>619</v>
      </c>
      <c r="C207" s="130" t="s">
        <v>831</v>
      </c>
      <c r="D207" s="130" t="s">
        <v>447</v>
      </c>
      <c r="E207" s="101" t="s">
        <v>210</v>
      </c>
      <c r="F207" s="101" t="s">
        <v>295</v>
      </c>
      <c r="G207" s="104" t="s">
        <v>528</v>
      </c>
      <c r="H207" s="103">
        <v>80000</v>
      </c>
      <c r="I207" s="103">
        <v>80000</v>
      </c>
      <c r="J207" s="103">
        <v>0</v>
      </c>
      <c r="K207" s="103">
        <v>0</v>
      </c>
      <c r="L207" s="103">
        <v>0</v>
      </c>
      <c r="M207" s="137">
        <v>0</v>
      </c>
      <c r="O207" s="254">
        <f t="shared" si="50"/>
        <v>0</v>
      </c>
      <c r="P207" s="254">
        <f t="shared" si="51"/>
        <v>0</v>
      </c>
    </row>
    <row r="208" spans="1:16" s="1" customFormat="1" ht="30" customHeight="1">
      <c r="A208" s="136" t="s">
        <v>87</v>
      </c>
      <c r="B208" s="130" t="s">
        <v>619</v>
      </c>
      <c r="C208" s="130" t="s">
        <v>523</v>
      </c>
      <c r="D208" s="130" t="s">
        <v>502</v>
      </c>
      <c r="E208" s="101" t="s">
        <v>211</v>
      </c>
      <c r="F208" s="101" t="s">
        <v>296</v>
      </c>
      <c r="G208" s="104" t="s">
        <v>147</v>
      </c>
      <c r="H208" s="103">
        <v>66667</v>
      </c>
      <c r="I208" s="103">
        <v>0</v>
      </c>
      <c r="J208" s="103">
        <v>66667</v>
      </c>
      <c r="K208" s="103">
        <v>0</v>
      </c>
      <c r="L208" s="103">
        <v>0</v>
      </c>
      <c r="M208" s="137">
        <v>0</v>
      </c>
      <c r="O208" s="254">
        <f t="shared" si="50"/>
        <v>0</v>
      </c>
      <c r="P208" s="254">
        <f t="shared" si="51"/>
        <v>0</v>
      </c>
    </row>
    <row r="209" spans="1:16" s="1" customFormat="1" ht="30" customHeight="1">
      <c r="A209" s="136" t="s">
        <v>87</v>
      </c>
      <c r="B209" s="130" t="s">
        <v>619</v>
      </c>
      <c r="C209" s="130" t="s">
        <v>468</v>
      </c>
      <c r="D209" s="130" t="s">
        <v>685</v>
      </c>
      <c r="E209" s="101" t="s">
        <v>212</v>
      </c>
      <c r="F209" s="101" t="s">
        <v>297</v>
      </c>
      <c r="G209" s="105" t="s">
        <v>36</v>
      </c>
      <c r="H209" s="103">
        <v>80000</v>
      </c>
      <c r="I209" s="103">
        <v>80000</v>
      </c>
      <c r="J209" s="103">
        <v>0</v>
      </c>
      <c r="K209" s="103">
        <v>0</v>
      </c>
      <c r="L209" s="103">
        <v>0</v>
      </c>
      <c r="M209" s="137">
        <v>0</v>
      </c>
      <c r="O209" s="254">
        <f t="shared" si="50"/>
        <v>0</v>
      </c>
      <c r="P209" s="254">
        <f t="shared" si="51"/>
        <v>0</v>
      </c>
    </row>
    <row r="210" spans="1:16" s="1" customFormat="1" ht="30" customHeight="1">
      <c r="A210" s="136" t="s">
        <v>87</v>
      </c>
      <c r="B210" s="130" t="s">
        <v>845</v>
      </c>
      <c r="C210" s="130" t="s">
        <v>459</v>
      </c>
      <c r="D210" s="130" t="s">
        <v>351</v>
      </c>
      <c r="E210" s="101" t="s">
        <v>730</v>
      </c>
      <c r="F210" s="101" t="s">
        <v>298</v>
      </c>
      <c r="G210" s="104" t="s">
        <v>720</v>
      </c>
      <c r="H210" s="103">
        <v>196430863.48000002</v>
      </c>
      <c r="I210" s="103">
        <v>99190575.28999999</v>
      </c>
      <c r="J210" s="103">
        <v>53031270.069999985</v>
      </c>
      <c r="K210" s="103">
        <v>36058115.79000001</v>
      </c>
      <c r="L210" s="103">
        <v>8150902.33</v>
      </c>
      <c r="M210" s="137">
        <v>44209018.120000005</v>
      </c>
      <c r="O210" s="254">
        <f aca="true" t="shared" si="52" ref="O210:O215">H210-I210-J210</f>
        <v>44209018.12000004</v>
      </c>
      <c r="P210" s="254">
        <f aca="true" t="shared" si="53" ref="P210:P215">M210-O210</f>
        <v>0</v>
      </c>
    </row>
    <row r="211" spans="1:16" s="1" customFormat="1" ht="30" customHeight="1">
      <c r="A211" s="136" t="s">
        <v>87</v>
      </c>
      <c r="B211" s="130" t="s">
        <v>845</v>
      </c>
      <c r="C211" s="130" t="s">
        <v>459</v>
      </c>
      <c r="D211" s="130" t="s">
        <v>352</v>
      </c>
      <c r="E211" s="101"/>
      <c r="F211" s="101" t="s">
        <v>414</v>
      </c>
      <c r="G211" s="104" t="s">
        <v>720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v>0</v>
      </c>
      <c r="O211" s="254">
        <f t="shared" si="52"/>
        <v>0</v>
      </c>
      <c r="P211" s="254">
        <f t="shared" si="53"/>
        <v>0</v>
      </c>
    </row>
    <row r="212" spans="1:16" s="1" customFormat="1" ht="30" customHeight="1">
      <c r="A212" s="136" t="s">
        <v>87</v>
      </c>
      <c r="B212" s="130" t="s">
        <v>845</v>
      </c>
      <c r="C212" s="130" t="s">
        <v>459</v>
      </c>
      <c r="D212" s="130" t="s">
        <v>353</v>
      </c>
      <c r="E212" s="101"/>
      <c r="F212" s="101" t="s">
        <v>472</v>
      </c>
      <c r="G212" s="104" t="s">
        <v>931</v>
      </c>
      <c r="H212" s="103">
        <v>5490777</v>
      </c>
      <c r="I212" s="103">
        <v>4886377.41</v>
      </c>
      <c r="J212" s="103">
        <v>204400</v>
      </c>
      <c r="K212" s="103">
        <v>400000</v>
      </c>
      <c r="L212" s="103">
        <v>0</v>
      </c>
      <c r="M212" s="137">
        <v>400000</v>
      </c>
      <c r="O212" s="254">
        <f t="shared" si="52"/>
        <v>399999.58999999985</v>
      </c>
      <c r="P212" s="254">
        <f t="shared" si="53"/>
        <v>0.4100000001490116</v>
      </c>
    </row>
    <row r="213" spans="1:16" s="1" customFormat="1" ht="30" customHeight="1">
      <c r="A213" s="136" t="s">
        <v>87</v>
      </c>
      <c r="B213" s="130" t="s">
        <v>845</v>
      </c>
      <c r="C213" s="130" t="s">
        <v>459</v>
      </c>
      <c r="D213" s="130" t="s">
        <v>213</v>
      </c>
      <c r="E213" s="101" t="s">
        <v>214</v>
      </c>
      <c r="F213" s="101" t="s">
        <v>299</v>
      </c>
      <c r="G213" s="105" t="s">
        <v>308</v>
      </c>
      <c r="H213" s="103">
        <v>28825560.259999998</v>
      </c>
      <c r="I213" s="103">
        <v>15128565.48</v>
      </c>
      <c r="J213" s="103">
        <v>10180752.83</v>
      </c>
      <c r="K213" s="103">
        <v>1652000.73</v>
      </c>
      <c r="L213" s="103">
        <v>1864241.22</v>
      </c>
      <c r="M213" s="137">
        <v>3516241.95</v>
      </c>
      <c r="O213" s="254">
        <f t="shared" si="52"/>
        <v>3516241.9499999974</v>
      </c>
      <c r="P213" s="254">
        <f t="shared" si="53"/>
        <v>0</v>
      </c>
    </row>
    <row r="214" spans="1:16" s="1" customFormat="1" ht="30" customHeight="1">
      <c r="A214" s="136" t="s">
        <v>87</v>
      </c>
      <c r="B214" s="130" t="s">
        <v>845</v>
      </c>
      <c r="C214" s="130" t="s">
        <v>459</v>
      </c>
      <c r="D214" s="130" t="s">
        <v>216</v>
      </c>
      <c r="E214" s="101" t="s">
        <v>215</v>
      </c>
      <c r="F214" s="101" t="s">
        <v>300</v>
      </c>
      <c r="G214" s="104" t="s">
        <v>58</v>
      </c>
      <c r="H214" s="103">
        <v>34927201.61</v>
      </c>
      <c r="I214" s="103">
        <v>17302384.509999998</v>
      </c>
      <c r="J214" s="103">
        <v>15411136.1</v>
      </c>
      <c r="K214" s="103">
        <v>2285681</v>
      </c>
      <c r="L214" s="103">
        <v>0</v>
      </c>
      <c r="M214" s="137">
        <v>2285681</v>
      </c>
      <c r="O214" s="254">
        <f t="shared" si="52"/>
        <v>2213681.000000002</v>
      </c>
      <c r="P214" s="297">
        <f t="shared" si="53"/>
        <v>71999.99999999814</v>
      </c>
    </row>
    <row r="215" spans="1:16" s="1" customFormat="1" ht="30" customHeight="1">
      <c r="A215" s="136" t="s">
        <v>87</v>
      </c>
      <c r="B215" s="130" t="s">
        <v>845</v>
      </c>
      <c r="C215" s="130" t="s">
        <v>832</v>
      </c>
      <c r="D215" s="130" t="s">
        <v>690</v>
      </c>
      <c r="E215" s="101" t="s">
        <v>217</v>
      </c>
      <c r="F215" s="101" t="s">
        <v>270</v>
      </c>
      <c r="G215" s="104" t="s">
        <v>930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v>0</v>
      </c>
      <c r="O215" s="254">
        <f t="shared" si="52"/>
        <v>0</v>
      </c>
      <c r="P215" s="254">
        <f t="shared" si="53"/>
        <v>0</v>
      </c>
    </row>
    <row r="216" spans="1:16" s="1" customFormat="1" ht="30" customHeight="1">
      <c r="A216" s="136" t="s">
        <v>87</v>
      </c>
      <c r="B216" s="130" t="s">
        <v>845</v>
      </c>
      <c r="C216" s="130" t="s">
        <v>484</v>
      </c>
      <c r="D216" s="130" t="s">
        <v>508</v>
      </c>
      <c r="E216" s="101" t="s">
        <v>729</v>
      </c>
      <c r="F216" s="101" t="s">
        <v>301</v>
      </c>
      <c r="G216" s="104" t="s">
        <v>43</v>
      </c>
      <c r="H216" s="103">
        <v>184000</v>
      </c>
      <c r="I216" s="103">
        <v>184000</v>
      </c>
      <c r="J216" s="103">
        <v>0</v>
      </c>
      <c r="K216" s="103">
        <v>0</v>
      </c>
      <c r="L216" s="103">
        <v>0</v>
      </c>
      <c r="M216" s="137">
        <v>0</v>
      </c>
      <c r="O216" s="254">
        <f aca="true" t="shared" si="54" ref="O216:O222">H216-I216-J216</f>
        <v>0</v>
      </c>
      <c r="P216" s="254">
        <f aca="true" t="shared" si="55" ref="P216:P222">M216-O216</f>
        <v>0</v>
      </c>
    </row>
    <row r="217" spans="1:16" s="1" customFormat="1" ht="30" customHeight="1">
      <c r="A217" s="136" t="s">
        <v>87</v>
      </c>
      <c r="B217" s="130" t="s">
        <v>845</v>
      </c>
      <c r="C217" s="130" t="s">
        <v>456</v>
      </c>
      <c r="D217" s="130" t="s">
        <v>458</v>
      </c>
      <c r="E217" s="101" t="s">
        <v>621</v>
      </c>
      <c r="F217" s="101" t="s">
        <v>302</v>
      </c>
      <c r="G217" s="105" t="s">
        <v>721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v>0</v>
      </c>
      <c r="O217" s="254">
        <f t="shared" si="54"/>
        <v>0</v>
      </c>
      <c r="P217" s="254">
        <f t="shared" si="55"/>
        <v>0</v>
      </c>
    </row>
    <row r="218" spans="1:16" s="1" customFormat="1" ht="30" customHeight="1">
      <c r="A218" s="136" t="s">
        <v>87</v>
      </c>
      <c r="B218" s="130" t="s">
        <v>845</v>
      </c>
      <c r="C218" s="130" t="s">
        <v>456</v>
      </c>
      <c r="D218" s="130" t="s">
        <v>575</v>
      </c>
      <c r="E218" s="101" t="s">
        <v>674</v>
      </c>
      <c r="F218" s="101" t="s">
        <v>265</v>
      </c>
      <c r="G218" s="104" t="s">
        <v>32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v>0</v>
      </c>
      <c r="O218" s="254">
        <f t="shared" si="54"/>
        <v>0</v>
      </c>
      <c r="P218" s="254">
        <f t="shared" si="55"/>
        <v>0</v>
      </c>
    </row>
    <row r="219" spans="1:16" s="1" customFormat="1" ht="30" customHeight="1">
      <c r="A219" s="136" t="s">
        <v>87</v>
      </c>
      <c r="B219" s="130" t="s">
        <v>684</v>
      </c>
      <c r="C219" s="130" t="s">
        <v>673</v>
      </c>
      <c r="D219" s="130" t="s">
        <v>337</v>
      </c>
      <c r="E219" s="101" t="s">
        <v>732</v>
      </c>
      <c r="F219" s="101" t="s">
        <v>524</v>
      </c>
      <c r="G219" s="104" t="s">
        <v>722</v>
      </c>
      <c r="H219" s="103">
        <v>1056000</v>
      </c>
      <c r="I219" s="103">
        <v>800000</v>
      </c>
      <c r="J219" s="103">
        <v>164000</v>
      </c>
      <c r="K219" s="103">
        <v>92000</v>
      </c>
      <c r="L219" s="103">
        <v>0</v>
      </c>
      <c r="M219" s="137">
        <v>92000</v>
      </c>
      <c r="O219" s="254">
        <f t="shared" si="54"/>
        <v>92000</v>
      </c>
      <c r="P219" s="254">
        <f t="shared" si="55"/>
        <v>0</v>
      </c>
    </row>
    <row r="220" spans="1:16" s="1" customFormat="1" ht="30" customHeight="1">
      <c r="A220" s="136" t="s">
        <v>87</v>
      </c>
      <c r="B220" s="130" t="s">
        <v>684</v>
      </c>
      <c r="C220" s="130" t="s">
        <v>673</v>
      </c>
      <c r="D220" s="130" t="s">
        <v>731</v>
      </c>
      <c r="E220" s="101" t="s">
        <v>459</v>
      </c>
      <c r="F220" s="101"/>
      <c r="G220" s="104" t="s">
        <v>723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v>0</v>
      </c>
      <c r="O220" s="254">
        <f t="shared" si="54"/>
        <v>0</v>
      </c>
      <c r="P220" s="254">
        <f t="shared" si="55"/>
        <v>0</v>
      </c>
    </row>
    <row r="221" spans="1:16" s="1" customFormat="1" ht="30" customHeight="1">
      <c r="A221" s="69" t="s">
        <v>87</v>
      </c>
      <c r="B221" s="59" t="s">
        <v>619</v>
      </c>
      <c r="C221" s="59" t="s">
        <v>674</v>
      </c>
      <c r="D221" s="59" t="s">
        <v>457</v>
      </c>
      <c r="E221" s="59" t="s">
        <v>459</v>
      </c>
      <c r="F221" s="104" t="s">
        <v>294</v>
      </c>
      <c r="G221" s="74" t="s">
        <v>79</v>
      </c>
      <c r="H221" s="103">
        <v>48000</v>
      </c>
      <c r="I221" s="103">
        <v>0</v>
      </c>
      <c r="J221" s="103">
        <v>48000</v>
      </c>
      <c r="K221" s="103">
        <v>0</v>
      </c>
      <c r="L221" s="103">
        <v>0</v>
      </c>
      <c r="M221" s="137">
        <v>0</v>
      </c>
      <c r="O221" s="254">
        <f t="shared" si="54"/>
        <v>0</v>
      </c>
      <c r="P221" s="254">
        <f t="shared" si="55"/>
        <v>0</v>
      </c>
    </row>
    <row r="222" spans="1:16" s="1" customFormat="1" ht="30" customHeight="1">
      <c r="A222" s="136" t="s">
        <v>87</v>
      </c>
      <c r="B222" s="130" t="s">
        <v>684</v>
      </c>
      <c r="C222" s="130" t="s">
        <v>673</v>
      </c>
      <c r="D222" s="130" t="s">
        <v>356</v>
      </c>
      <c r="E222" s="101" t="s">
        <v>733</v>
      </c>
      <c r="F222" s="101" t="s">
        <v>525</v>
      </c>
      <c r="G222" s="104" t="s">
        <v>724</v>
      </c>
      <c r="H222" s="103">
        <v>56000</v>
      </c>
      <c r="I222" s="103">
        <v>0</v>
      </c>
      <c r="J222" s="103">
        <v>56000</v>
      </c>
      <c r="K222" s="103">
        <v>0</v>
      </c>
      <c r="L222" s="103">
        <v>0</v>
      </c>
      <c r="M222" s="137">
        <v>0</v>
      </c>
      <c r="O222" s="254">
        <f t="shared" si="54"/>
        <v>0</v>
      </c>
      <c r="P222" s="254">
        <f t="shared" si="5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725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9"/>
  <sheetViews>
    <sheetView zoomScale="25" zoomScaleNormal="25" workbookViewId="0" topLeftCell="C6">
      <selection activeCell="B12" sqref="B12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266</v>
      </c>
      <c r="B1" s="195"/>
      <c r="C1" s="196"/>
    </row>
    <row r="2" spans="1:3" ht="45" customHeight="1">
      <c r="A2" s="194" t="s">
        <v>560</v>
      </c>
      <c r="B2" s="195"/>
      <c r="C2" s="196"/>
    </row>
    <row r="3" spans="1:3" ht="45" customHeight="1">
      <c r="A3" s="194" t="s">
        <v>561</v>
      </c>
      <c r="B3" s="195"/>
      <c r="C3" s="196"/>
    </row>
    <row r="4" spans="1:3" ht="45" customHeight="1">
      <c r="A4" s="194" t="s">
        <v>316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34" t="s">
        <v>867</v>
      </c>
      <c r="B7" s="334"/>
      <c r="C7" s="334"/>
      <c r="D7" s="334"/>
      <c r="E7" s="334"/>
      <c r="F7" s="334"/>
      <c r="G7" s="334"/>
      <c r="H7" s="334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411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46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">
        <v>753</v>
      </c>
      <c r="C12" s="210"/>
      <c r="D12" s="211"/>
      <c r="E12" s="211"/>
      <c r="F12" s="212"/>
      <c r="G12" s="212"/>
      <c r="H12" s="213" t="s">
        <v>726</v>
      </c>
    </row>
    <row r="13" spans="1:8" ht="60" customHeight="1" thickBot="1">
      <c r="A13" s="333" t="s">
        <v>80</v>
      </c>
      <c r="B13" s="333"/>
      <c r="C13" s="333" t="s">
        <v>779</v>
      </c>
      <c r="D13" s="333"/>
      <c r="E13" s="333"/>
      <c r="F13" s="333"/>
      <c r="G13" s="333"/>
      <c r="H13" s="333"/>
    </row>
    <row r="14" spans="1:8" ht="60" customHeight="1" thickBot="1">
      <c r="A14" s="333"/>
      <c r="B14" s="333"/>
      <c r="C14" s="333" t="s">
        <v>809</v>
      </c>
      <c r="D14" s="333" t="s">
        <v>810</v>
      </c>
      <c r="E14" s="333" t="s">
        <v>778</v>
      </c>
      <c r="F14" s="333" t="s">
        <v>623</v>
      </c>
      <c r="G14" s="333"/>
      <c r="H14" s="333"/>
    </row>
    <row r="15" spans="1:8" ht="60" customHeight="1" thickBot="1">
      <c r="A15" s="333"/>
      <c r="B15" s="333"/>
      <c r="C15" s="333"/>
      <c r="D15" s="333"/>
      <c r="E15" s="333"/>
      <c r="F15" s="278" t="s">
        <v>622</v>
      </c>
      <c r="G15" s="278" t="s">
        <v>626</v>
      </c>
      <c r="H15" s="278" t="s">
        <v>449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412</v>
      </c>
      <c r="C17" s="219">
        <f aca="true" t="shared" si="0" ref="C17:H17">SUM(C18:C20)</f>
        <v>86061226.27</v>
      </c>
      <c r="D17" s="219">
        <f t="shared" si="0"/>
        <v>3410581.4799999995</v>
      </c>
      <c r="E17" s="219">
        <f t="shared" si="0"/>
        <v>52270277.68</v>
      </c>
      <c r="F17" s="219">
        <f t="shared" si="0"/>
        <v>30412855.58</v>
      </c>
      <c r="G17" s="219">
        <f t="shared" si="0"/>
        <v>28301</v>
      </c>
      <c r="H17" s="274">
        <f t="shared" si="0"/>
        <v>30441156.58</v>
      </c>
      <c r="I17" s="220"/>
      <c r="M17" s="221"/>
    </row>
    <row r="18" spans="1:13" ht="64.5" customHeight="1">
      <c r="A18" s="222">
        <v>2</v>
      </c>
      <c r="B18" s="223" t="s">
        <v>413</v>
      </c>
      <c r="C18" s="224">
        <v>83267480.63</v>
      </c>
      <c r="D18" s="224">
        <v>2709642.01</v>
      </c>
      <c r="E18" s="224">
        <v>51745715.28</v>
      </c>
      <c r="F18" s="224">
        <v>28783822.06</v>
      </c>
      <c r="G18" s="224">
        <v>28301</v>
      </c>
      <c r="H18" s="275">
        <v>28812123.06</v>
      </c>
      <c r="I18" s="220"/>
      <c r="M18" s="221"/>
    </row>
    <row r="19" spans="1:13" ht="64.5" customHeight="1">
      <c r="A19" s="222">
        <v>3</v>
      </c>
      <c r="B19" s="223" t="s">
        <v>936</v>
      </c>
      <c r="C19" s="224">
        <v>2793745.64</v>
      </c>
      <c r="D19" s="224">
        <v>700939.47</v>
      </c>
      <c r="E19" s="224">
        <v>524562.4</v>
      </c>
      <c r="F19" s="224">
        <v>1629033.52</v>
      </c>
      <c r="G19" s="224">
        <v>0</v>
      </c>
      <c r="H19" s="275">
        <v>1629033.52</v>
      </c>
      <c r="I19" s="220"/>
      <c r="M19" s="221"/>
    </row>
    <row r="20" spans="1:14" ht="64.5" customHeight="1">
      <c r="A20" s="217">
        <v>4</v>
      </c>
      <c r="B20" s="223" t="s">
        <v>937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75">
        <v>0</v>
      </c>
      <c r="I20" s="220"/>
      <c r="M20" s="221"/>
      <c r="N20" s="205"/>
    </row>
    <row r="21" spans="1:13" ht="64.5" customHeight="1">
      <c r="A21" s="242">
        <v>5</v>
      </c>
      <c r="B21" s="225" t="s">
        <v>938</v>
      </c>
      <c r="C21" s="219">
        <f aca="true" t="shared" si="1" ref="C21:H21">SUM(C22:C52)</f>
        <v>1323159566.6999998</v>
      </c>
      <c r="D21" s="219">
        <f t="shared" si="1"/>
        <v>234057903.84</v>
      </c>
      <c r="E21" s="219">
        <f t="shared" si="1"/>
        <v>816469449.3399999</v>
      </c>
      <c r="F21" s="219">
        <f t="shared" si="1"/>
        <v>151025923.9</v>
      </c>
      <c r="G21" s="219">
        <f t="shared" si="1"/>
        <v>121606289.62000002</v>
      </c>
      <c r="H21" s="274">
        <f t="shared" si="1"/>
        <v>272632213.52</v>
      </c>
      <c r="I21" s="220"/>
      <c r="M21" s="221"/>
    </row>
    <row r="22" spans="1:13" ht="64.5" customHeight="1">
      <c r="A22" s="222">
        <v>6</v>
      </c>
      <c r="B22" s="223" t="s">
        <v>318</v>
      </c>
      <c r="C22" s="224">
        <v>9024032.48</v>
      </c>
      <c r="D22" s="224">
        <v>919999.41</v>
      </c>
      <c r="E22" s="224">
        <v>3135597.21</v>
      </c>
      <c r="F22" s="224">
        <v>80969.86</v>
      </c>
      <c r="G22" s="224">
        <v>4887466</v>
      </c>
      <c r="H22" s="275">
        <v>4968435.86</v>
      </c>
      <c r="I22" s="220"/>
      <c r="M22" s="221"/>
    </row>
    <row r="23" spans="1:13" ht="64.5" customHeight="1">
      <c r="A23" s="222">
        <v>7</v>
      </c>
      <c r="B23" s="223" t="s">
        <v>319</v>
      </c>
      <c r="C23" s="224">
        <v>33665236.06</v>
      </c>
      <c r="D23" s="224">
        <v>0</v>
      </c>
      <c r="E23" s="224">
        <v>2000000</v>
      </c>
      <c r="F23" s="224">
        <v>0</v>
      </c>
      <c r="G23" s="224">
        <v>31665236.060000002</v>
      </c>
      <c r="H23" s="275">
        <v>31665236.060000002</v>
      </c>
      <c r="I23" s="220"/>
      <c r="M23" s="221"/>
    </row>
    <row r="24" spans="1:13" ht="64.5" customHeight="1">
      <c r="A24" s="217">
        <v>8</v>
      </c>
      <c r="B24" s="223" t="s">
        <v>320</v>
      </c>
      <c r="C24" s="224">
        <v>11407514.959999999</v>
      </c>
      <c r="D24" s="224">
        <v>733426.4</v>
      </c>
      <c r="E24" s="224">
        <v>10223807.73</v>
      </c>
      <c r="F24" s="224">
        <v>208339.72</v>
      </c>
      <c r="G24" s="224">
        <v>241941.11</v>
      </c>
      <c r="H24" s="275">
        <v>450280.83</v>
      </c>
      <c r="I24" s="220"/>
      <c r="M24" s="221"/>
    </row>
    <row r="25" spans="1:13" ht="64.5" customHeight="1">
      <c r="A25" s="222">
        <v>9</v>
      </c>
      <c r="B25" s="223" t="s">
        <v>321</v>
      </c>
      <c r="C25" s="224">
        <v>18300879.3</v>
      </c>
      <c r="D25" s="224">
        <v>423527.37</v>
      </c>
      <c r="E25" s="224">
        <v>17409329.459999997</v>
      </c>
      <c r="F25" s="224">
        <v>336780.13</v>
      </c>
      <c r="G25" s="224">
        <v>131242.34</v>
      </c>
      <c r="H25" s="275">
        <v>468022.47</v>
      </c>
      <c r="I25" s="220"/>
      <c r="M25" s="221"/>
    </row>
    <row r="26" spans="1:13" ht="64.5" customHeight="1">
      <c r="A26" s="222">
        <v>10</v>
      </c>
      <c r="B26" s="223" t="s">
        <v>322</v>
      </c>
      <c r="C26" s="224">
        <v>8189200</v>
      </c>
      <c r="D26" s="224">
        <v>618248.95</v>
      </c>
      <c r="E26" s="224">
        <v>7274612.0200000005</v>
      </c>
      <c r="F26" s="224">
        <v>215129.53</v>
      </c>
      <c r="G26" s="224">
        <v>81209</v>
      </c>
      <c r="H26" s="275">
        <v>296338.53</v>
      </c>
      <c r="I26" s="220"/>
      <c r="M26" s="221"/>
    </row>
    <row r="27" spans="1:13" ht="64.5" customHeight="1">
      <c r="A27" s="217">
        <v>11</v>
      </c>
      <c r="B27" s="223" t="s">
        <v>323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75">
        <v>0</v>
      </c>
      <c r="I27" s="220"/>
      <c r="M27" s="221"/>
    </row>
    <row r="28" spans="1:13" ht="64.5" customHeight="1">
      <c r="A28" s="222">
        <v>12</v>
      </c>
      <c r="B28" s="223" t="s">
        <v>324</v>
      </c>
      <c r="C28" s="224">
        <v>27111115</v>
      </c>
      <c r="D28" s="224">
        <v>0</v>
      </c>
      <c r="E28" s="224">
        <v>27111115</v>
      </c>
      <c r="F28" s="224">
        <v>0</v>
      </c>
      <c r="G28" s="224">
        <v>0</v>
      </c>
      <c r="H28" s="275">
        <v>0</v>
      </c>
      <c r="I28" s="220"/>
      <c r="M28" s="221"/>
    </row>
    <row r="29" spans="1:13" ht="64.5" customHeight="1">
      <c r="A29" s="222">
        <v>13</v>
      </c>
      <c r="B29" s="223" t="s">
        <v>325</v>
      </c>
      <c r="C29" s="224">
        <v>14194863.62</v>
      </c>
      <c r="D29" s="224">
        <v>1306915.95</v>
      </c>
      <c r="E29" s="224">
        <v>12365647.67</v>
      </c>
      <c r="F29" s="224">
        <v>0</v>
      </c>
      <c r="G29" s="224">
        <v>522300</v>
      </c>
      <c r="H29" s="275">
        <v>522300</v>
      </c>
      <c r="I29" s="220"/>
      <c r="M29" s="221"/>
    </row>
    <row r="30" spans="1:13" ht="64.5" customHeight="1">
      <c r="A30" s="217">
        <v>14</v>
      </c>
      <c r="B30" s="223" t="s">
        <v>636</v>
      </c>
      <c r="C30" s="224">
        <v>183502.49</v>
      </c>
      <c r="D30" s="224">
        <v>122382.63</v>
      </c>
      <c r="E30" s="224">
        <v>56652.23</v>
      </c>
      <c r="F30" s="224">
        <v>1225.22</v>
      </c>
      <c r="G30" s="224">
        <v>3242.41</v>
      </c>
      <c r="H30" s="275">
        <v>4467.63</v>
      </c>
      <c r="I30" s="220"/>
      <c r="M30" s="221"/>
    </row>
    <row r="31" spans="1:13" ht="64.5" customHeight="1">
      <c r="A31" s="222">
        <v>15</v>
      </c>
      <c r="B31" s="223" t="s">
        <v>637</v>
      </c>
      <c r="C31" s="224">
        <v>21303916.11</v>
      </c>
      <c r="D31" s="224">
        <v>14880147.459999999</v>
      </c>
      <c r="E31" s="224">
        <v>1300970.2</v>
      </c>
      <c r="F31" s="224">
        <v>5122798.45</v>
      </c>
      <c r="G31" s="224">
        <v>0</v>
      </c>
      <c r="H31" s="275">
        <v>5122798.45</v>
      </c>
      <c r="I31" s="220"/>
      <c r="M31" s="221"/>
    </row>
    <row r="32" spans="1:13" ht="64.5" customHeight="1">
      <c r="A32" s="222">
        <v>16</v>
      </c>
      <c r="B32" s="223" t="s">
        <v>638</v>
      </c>
      <c r="C32" s="224">
        <v>14321708.729999999</v>
      </c>
      <c r="D32" s="224">
        <v>0</v>
      </c>
      <c r="E32" s="224">
        <v>13395937.72</v>
      </c>
      <c r="F32" s="224">
        <v>0</v>
      </c>
      <c r="G32" s="224">
        <v>925771.01</v>
      </c>
      <c r="H32" s="275">
        <v>925771.01</v>
      </c>
      <c r="I32" s="220"/>
      <c r="M32" s="221"/>
    </row>
    <row r="33" spans="1:13" ht="64.5" customHeight="1">
      <c r="A33" s="217">
        <v>17</v>
      </c>
      <c r="B33" s="223" t="s">
        <v>818</v>
      </c>
      <c r="C33" s="224">
        <v>29976377.960000005</v>
      </c>
      <c r="D33" s="224">
        <v>5441535.04</v>
      </c>
      <c r="E33" s="224">
        <v>9127370.23</v>
      </c>
      <c r="F33" s="224">
        <v>3671668.3</v>
      </c>
      <c r="G33" s="224">
        <v>11735804.89</v>
      </c>
      <c r="H33" s="275">
        <v>15407473.19</v>
      </c>
      <c r="I33" s="220"/>
      <c r="M33" s="221"/>
    </row>
    <row r="34" spans="1:13" ht="64.5" customHeight="1">
      <c r="A34" s="222">
        <v>18</v>
      </c>
      <c r="B34" s="223" t="s">
        <v>819</v>
      </c>
      <c r="C34" s="224">
        <v>23658646.720000006</v>
      </c>
      <c r="D34" s="224">
        <v>7571016.000000001</v>
      </c>
      <c r="E34" s="224">
        <v>10175262.88</v>
      </c>
      <c r="F34" s="224">
        <v>4009975.13</v>
      </c>
      <c r="G34" s="224">
        <v>1902392.44</v>
      </c>
      <c r="H34" s="275">
        <v>5912367.569999999</v>
      </c>
      <c r="I34" s="220"/>
      <c r="M34" s="221"/>
    </row>
    <row r="35" spans="1:13" ht="64.5" customHeight="1">
      <c r="A35" s="222">
        <v>19</v>
      </c>
      <c r="B35" s="223" t="s">
        <v>820</v>
      </c>
      <c r="C35" s="224">
        <v>12139641.94</v>
      </c>
      <c r="D35" s="224">
        <v>96376.72</v>
      </c>
      <c r="E35" s="224">
        <v>7219780.66</v>
      </c>
      <c r="F35" s="224">
        <v>613316</v>
      </c>
      <c r="G35" s="224">
        <v>4210168.56</v>
      </c>
      <c r="H35" s="275">
        <v>4823484.56</v>
      </c>
      <c r="I35" s="220"/>
      <c r="M35" s="221"/>
    </row>
    <row r="36" spans="1:13" ht="64.5" customHeight="1">
      <c r="A36" s="217">
        <v>20</v>
      </c>
      <c r="B36" s="223" t="s">
        <v>821</v>
      </c>
      <c r="C36" s="224">
        <v>77631711.7</v>
      </c>
      <c r="D36" s="224">
        <v>332938.65</v>
      </c>
      <c r="E36" s="224">
        <v>57674800.10000001</v>
      </c>
      <c r="F36" s="224">
        <v>12493888.99</v>
      </c>
      <c r="G36" s="224">
        <v>7130083.96</v>
      </c>
      <c r="H36" s="275">
        <v>19623972.949999996</v>
      </c>
      <c r="I36" s="220"/>
      <c r="M36" s="221"/>
    </row>
    <row r="37" spans="1:13" ht="64.5" customHeight="1">
      <c r="A37" s="222">
        <v>21</v>
      </c>
      <c r="B37" s="226" t="s">
        <v>822</v>
      </c>
      <c r="C37" s="224">
        <v>73819002.39999999</v>
      </c>
      <c r="D37" s="224">
        <v>226147.78</v>
      </c>
      <c r="E37" s="224">
        <v>42949636.919999994</v>
      </c>
      <c r="F37" s="224">
        <v>12807696.920000002</v>
      </c>
      <c r="G37" s="224">
        <v>17835520.78</v>
      </c>
      <c r="H37" s="275">
        <v>30643217.700000003</v>
      </c>
      <c r="I37" s="220"/>
      <c r="M37" s="221"/>
    </row>
    <row r="38" spans="1:13" ht="64.5" customHeight="1">
      <c r="A38" s="222">
        <v>22</v>
      </c>
      <c r="B38" s="226" t="s">
        <v>823</v>
      </c>
      <c r="C38" s="224">
        <v>5253000</v>
      </c>
      <c r="D38" s="224">
        <v>0</v>
      </c>
      <c r="E38" s="224">
        <v>1282705.64</v>
      </c>
      <c r="F38" s="224">
        <v>3970294.36</v>
      </c>
      <c r="G38" s="224">
        <v>0</v>
      </c>
      <c r="H38" s="275">
        <v>3970294.36</v>
      </c>
      <c r="I38" s="220"/>
      <c r="M38" s="221"/>
    </row>
    <row r="39" spans="1:13" ht="64.5" customHeight="1">
      <c r="A39" s="217">
        <v>23</v>
      </c>
      <c r="B39" s="223" t="s">
        <v>824</v>
      </c>
      <c r="C39" s="224">
        <v>242347269.01</v>
      </c>
      <c r="D39" s="224">
        <v>1245676.74</v>
      </c>
      <c r="E39" s="224">
        <v>231481638.60999995</v>
      </c>
      <c r="F39" s="224">
        <v>962579.42</v>
      </c>
      <c r="G39" s="224">
        <v>8657374.51</v>
      </c>
      <c r="H39" s="275">
        <v>9619953.93</v>
      </c>
      <c r="I39" s="220"/>
      <c r="M39" s="221"/>
    </row>
    <row r="40" spans="1:13" ht="64.5" customHeight="1">
      <c r="A40" s="222">
        <v>24</v>
      </c>
      <c r="B40" s="223" t="s">
        <v>5</v>
      </c>
      <c r="C40" s="224">
        <v>44865691.089999996</v>
      </c>
      <c r="D40" s="224">
        <v>3822</v>
      </c>
      <c r="E40" s="224">
        <v>44774879.39999999</v>
      </c>
      <c r="F40" s="224">
        <v>0</v>
      </c>
      <c r="G40" s="224">
        <v>86989.69</v>
      </c>
      <c r="H40" s="275">
        <v>86989.69</v>
      </c>
      <c r="I40" s="220"/>
      <c r="M40" s="221"/>
    </row>
    <row r="41" spans="1:13" ht="64.5" customHeight="1">
      <c r="A41" s="222">
        <v>25</v>
      </c>
      <c r="B41" s="223" t="s">
        <v>6</v>
      </c>
      <c r="C41" s="224">
        <v>29517870.6</v>
      </c>
      <c r="D41" s="224">
        <v>0</v>
      </c>
      <c r="E41" s="224">
        <v>25485048.470000003</v>
      </c>
      <c r="F41" s="224">
        <v>0</v>
      </c>
      <c r="G41" s="224">
        <v>4032822.13</v>
      </c>
      <c r="H41" s="275">
        <v>4032822.13</v>
      </c>
      <c r="I41" s="220"/>
      <c r="M41" s="221"/>
    </row>
    <row r="42" spans="1:13" ht="64.5" customHeight="1">
      <c r="A42" s="217">
        <v>26</v>
      </c>
      <c r="B42" s="223" t="s">
        <v>7</v>
      </c>
      <c r="C42" s="224">
        <v>1731517.78</v>
      </c>
      <c r="D42" s="224">
        <v>427207</v>
      </c>
      <c r="E42" s="224">
        <v>299906.44</v>
      </c>
      <c r="F42" s="224">
        <v>1004404.34</v>
      </c>
      <c r="G42" s="224">
        <v>0</v>
      </c>
      <c r="H42" s="275">
        <v>1004404.34</v>
      </c>
      <c r="I42" s="220"/>
      <c r="M42" s="221"/>
    </row>
    <row r="43" spans="1:13" ht="64.5" customHeight="1">
      <c r="A43" s="222">
        <v>27</v>
      </c>
      <c r="B43" s="223" t="s">
        <v>8</v>
      </c>
      <c r="C43" s="224">
        <v>4029430.28</v>
      </c>
      <c r="D43" s="224">
        <v>9.33</v>
      </c>
      <c r="E43" s="224">
        <v>3991617.95</v>
      </c>
      <c r="F43" s="224">
        <v>0</v>
      </c>
      <c r="G43" s="224">
        <v>37803</v>
      </c>
      <c r="H43" s="275">
        <v>37803</v>
      </c>
      <c r="I43" s="220"/>
      <c r="M43" s="221"/>
    </row>
    <row r="44" spans="1:13" ht="64.5" customHeight="1">
      <c r="A44" s="222">
        <v>28</v>
      </c>
      <c r="B44" s="223" t="s">
        <v>9</v>
      </c>
      <c r="C44" s="224">
        <v>6400465.060000001</v>
      </c>
      <c r="D44" s="224">
        <v>0</v>
      </c>
      <c r="E44" s="224">
        <v>4306402.97</v>
      </c>
      <c r="F44" s="224">
        <v>0</v>
      </c>
      <c r="G44" s="224">
        <v>2094062.09</v>
      </c>
      <c r="H44" s="275">
        <v>2094062.09</v>
      </c>
      <c r="I44" s="220"/>
      <c r="M44" s="221"/>
    </row>
    <row r="45" spans="1:13" ht="64.5" customHeight="1">
      <c r="A45" s="217">
        <v>29</v>
      </c>
      <c r="B45" s="223" t="s">
        <v>10</v>
      </c>
      <c r="C45" s="224">
        <v>45140592.84</v>
      </c>
      <c r="D45" s="224">
        <v>2475707.31</v>
      </c>
      <c r="E45" s="224">
        <v>42134247.78999999</v>
      </c>
      <c r="F45" s="224">
        <v>346285.31</v>
      </c>
      <c r="G45" s="224">
        <v>184352.43</v>
      </c>
      <c r="H45" s="275">
        <v>530637.74</v>
      </c>
      <c r="I45" s="220"/>
      <c r="M45" s="221"/>
    </row>
    <row r="46" spans="1:13" ht="64.5" customHeight="1">
      <c r="A46" s="222">
        <v>30</v>
      </c>
      <c r="B46" s="223" t="s">
        <v>534</v>
      </c>
      <c r="C46" s="224">
        <v>130071442.38000001</v>
      </c>
      <c r="D46" s="224">
        <v>11808782.33</v>
      </c>
      <c r="E46" s="224">
        <v>115149253.01</v>
      </c>
      <c r="F46" s="224">
        <v>10</v>
      </c>
      <c r="G46" s="224">
        <v>3113397.04</v>
      </c>
      <c r="H46" s="275">
        <v>3113407.04</v>
      </c>
      <c r="I46" s="220"/>
      <c r="M46" s="221"/>
    </row>
    <row r="47" spans="1:13" ht="64.5" customHeight="1">
      <c r="A47" s="222">
        <v>31</v>
      </c>
      <c r="B47" s="223" t="s">
        <v>535</v>
      </c>
      <c r="C47" s="224">
        <v>2225583.37</v>
      </c>
      <c r="D47" s="224">
        <v>0</v>
      </c>
      <c r="E47" s="224">
        <v>2225583.37</v>
      </c>
      <c r="F47" s="224">
        <v>0</v>
      </c>
      <c r="G47" s="224">
        <v>0</v>
      </c>
      <c r="H47" s="275">
        <v>0</v>
      </c>
      <c r="I47" s="220"/>
      <c r="M47" s="221"/>
    </row>
    <row r="48" spans="1:13" ht="64.5" customHeight="1">
      <c r="A48" s="217">
        <v>32</v>
      </c>
      <c r="B48" s="223" t="s">
        <v>536</v>
      </c>
      <c r="C48" s="224">
        <v>49575953.87</v>
      </c>
      <c r="D48" s="224">
        <v>19763324.21</v>
      </c>
      <c r="E48" s="224">
        <v>17186394.43</v>
      </c>
      <c r="F48" s="224">
        <v>12091051.77</v>
      </c>
      <c r="G48" s="224">
        <v>535183.05</v>
      </c>
      <c r="H48" s="275">
        <v>12626234.819999998</v>
      </c>
      <c r="I48" s="220"/>
      <c r="M48" s="221"/>
    </row>
    <row r="49" spans="1:13" ht="64.5" customHeight="1">
      <c r="A49" s="222">
        <v>33</v>
      </c>
      <c r="B49" s="223" t="s">
        <v>537</v>
      </c>
      <c r="C49" s="224">
        <v>109721411.39999999</v>
      </c>
      <c r="D49" s="224">
        <v>27466971.55</v>
      </c>
      <c r="E49" s="224">
        <v>18454407.35</v>
      </c>
      <c r="F49" s="224">
        <v>52151248.92999999</v>
      </c>
      <c r="G49" s="224">
        <v>11576783.57</v>
      </c>
      <c r="H49" s="275">
        <v>63728032.5</v>
      </c>
      <c r="I49" s="220"/>
      <c r="M49" s="221"/>
    </row>
    <row r="50" spans="1:13" ht="64.5" customHeight="1">
      <c r="A50" s="222">
        <v>34</v>
      </c>
      <c r="B50" s="223" t="s">
        <v>538</v>
      </c>
      <c r="C50" s="224">
        <v>459477.89</v>
      </c>
      <c r="D50" s="224">
        <v>459342.81</v>
      </c>
      <c r="E50" s="224">
        <v>135.08</v>
      </c>
      <c r="F50" s="224">
        <v>0</v>
      </c>
      <c r="G50" s="224">
        <v>0</v>
      </c>
      <c r="H50" s="275">
        <v>0</v>
      </c>
      <c r="I50" s="220"/>
      <c r="M50" s="221"/>
    </row>
    <row r="51" spans="1:13" ht="64.5" customHeight="1">
      <c r="A51" s="217">
        <v>35</v>
      </c>
      <c r="B51" s="223" t="s">
        <v>539</v>
      </c>
      <c r="C51" s="224">
        <v>9059442.31</v>
      </c>
      <c r="D51" s="224">
        <v>22495.51</v>
      </c>
      <c r="E51" s="224">
        <v>9034482.8</v>
      </c>
      <c r="F51" s="224">
        <v>2464</v>
      </c>
      <c r="G51" s="224">
        <v>0</v>
      </c>
      <c r="H51" s="275">
        <v>2464</v>
      </c>
      <c r="I51" s="220"/>
      <c r="M51" s="221"/>
    </row>
    <row r="52" spans="1:13" ht="64.5" customHeight="1">
      <c r="A52" s="222">
        <v>36</v>
      </c>
      <c r="B52" s="223" t="s">
        <v>540</v>
      </c>
      <c r="C52" s="224">
        <v>267833069.35000002</v>
      </c>
      <c r="D52" s="224">
        <v>137711902.69</v>
      </c>
      <c r="E52" s="224">
        <v>79242225.99999999</v>
      </c>
      <c r="F52" s="224">
        <v>40935797.52</v>
      </c>
      <c r="G52" s="224">
        <v>10015143.55</v>
      </c>
      <c r="H52" s="275">
        <v>50950941.07000001</v>
      </c>
      <c r="I52" s="220"/>
      <c r="M52" s="221"/>
    </row>
    <row r="53" spans="1:13" ht="64.5" customHeight="1">
      <c r="A53" s="242">
        <v>37</v>
      </c>
      <c r="B53" s="225" t="s">
        <v>541</v>
      </c>
      <c r="C53" s="219">
        <f aca="true" t="shared" si="2" ref="C53:H53">SUM(C54:C58)</f>
        <v>14281650.96</v>
      </c>
      <c r="D53" s="219">
        <f t="shared" si="2"/>
        <v>1390356.49</v>
      </c>
      <c r="E53" s="219">
        <f t="shared" si="2"/>
        <v>10670945.96</v>
      </c>
      <c r="F53" s="219">
        <f t="shared" si="2"/>
        <v>2207876.7</v>
      </c>
      <c r="G53" s="219">
        <f t="shared" si="2"/>
        <v>12471.81</v>
      </c>
      <c r="H53" s="274">
        <f t="shared" si="2"/>
        <v>2220348.51</v>
      </c>
      <c r="I53" s="220"/>
      <c r="M53" s="221"/>
    </row>
    <row r="54" spans="1:13" ht="64.5" customHeight="1">
      <c r="A54" s="217">
        <v>38</v>
      </c>
      <c r="B54" s="223" t="s">
        <v>320</v>
      </c>
      <c r="C54" s="224">
        <v>6392468.640000001</v>
      </c>
      <c r="D54" s="224">
        <v>660135.83</v>
      </c>
      <c r="E54" s="224">
        <v>4499782.41</v>
      </c>
      <c r="F54" s="224">
        <v>1232550.4</v>
      </c>
      <c r="G54" s="224">
        <v>0</v>
      </c>
      <c r="H54" s="275">
        <v>1232550.4</v>
      </c>
      <c r="I54" s="220"/>
      <c r="M54" s="221"/>
    </row>
    <row r="55" spans="1:13" ht="64.5" customHeight="1">
      <c r="A55" s="222">
        <v>39</v>
      </c>
      <c r="B55" s="223" t="s">
        <v>542</v>
      </c>
      <c r="C55" s="224">
        <v>7413461.140000001</v>
      </c>
      <c r="D55" s="224">
        <v>642570.07</v>
      </c>
      <c r="E55" s="224">
        <v>5783092.96</v>
      </c>
      <c r="F55" s="224">
        <v>975326.3</v>
      </c>
      <c r="G55" s="224">
        <v>12471.81</v>
      </c>
      <c r="H55" s="275">
        <v>987798.11</v>
      </c>
      <c r="I55" s="220"/>
      <c r="M55" s="221"/>
    </row>
    <row r="56" spans="1:13" ht="64.5" customHeight="1">
      <c r="A56" s="222">
        <v>40</v>
      </c>
      <c r="B56" s="223" t="s">
        <v>637</v>
      </c>
      <c r="C56" s="224">
        <v>453796.9</v>
      </c>
      <c r="D56" s="224">
        <v>77534.31</v>
      </c>
      <c r="E56" s="224">
        <v>376262.59</v>
      </c>
      <c r="F56" s="224">
        <v>0</v>
      </c>
      <c r="G56" s="224">
        <v>0</v>
      </c>
      <c r="H56" s="275">
        <v>0</v>
      </c>
      <c r="I56" s="220"/>
      <c r="M56" s="221"/>
    </row>
    <row r="57" spans="1:13" ht="64.5" customHeight="1">
      <c r="A57" s="217">
        <v>41</v>
      </c>
      <c r="B57" s="223" t="s">
        <v>538</v>
      </c>
      <c r="C57" s="224">
        <v>8810.28</v>
      </c>
      <c r="D57" s="224">
        <v>8810.28</v>
      </c>
      <c r="E57" s="224">
        <v>0</v>
      </c>
      <c r="F57" s="224">
        <v>0</v>
      </c>
      <c r="G57" s="224">
        <v>0</v>
      </c>
      <c r="H57" s="275">
        <v>0</v>
      </c>
      <c r="I57" s="220"/>
      <c r="M57" s="221"/>
    </row>
    <row r="58" spans="1:13" ht="64.5" customHeight="1">
      <c r="A58" s="222">
        <v>42</v>
      </c>
      <c r="B58" s="223" t="s">
        <v>539</v>
      </c>
      <c r="C58" s="224">
        <v>13114</v>
      </c>
      <c r="D58" s="224">
        <v>1306</v>
      </c>
      <c r="E58" s="224">
        <v>11808</v>
      </c>
      <c r="F58" s="224">
        <v>0</v>
      </c>
      <c r="G58" s="224">
        <v>0</v>
      </c>
      <c r="H58" s="275">
        <v>0</v>
      </c>
      <c r="I58" s="220"/>
      <c r="M58" s="221"/>
    </row>
    <row r="59" spans="1:13" ht="64.5" customHeight="1">
      <c r="A59" s="242">
        <v>43</v>
      </c>
      <c r="B59" s="225" t="s">
        <v>543</v>
      </c>
      <c r="C59" s="219">
        <f aca="true" t="shared" si="3" ref="C59:H59">SUM(C60:C72)</f>
        <v>944656984.88</v>
      </c>
      <c r="D59" s="219">
        <f t="shared" si="3"/>
        <v>190263071.55000004</v>
      </c>
      <c r="E59" s="219">
        <f t="shared" si="3"/>
        <v>287398404.87999994</v>
      </c>
      <c r="F59" s="219">
        <f t="shared" si="3"/>
        <v>4482418.75</v>
      </c>
      <c r="G59" s="219">
        <f t="shared" si="3"/>
        <v>462513089.43000007</v>
      </c>
      <c r="H59" s="274">
        <f t="shared" si="3"/>
        <v>466995508.18000007</v>
      </c>
      <c r="I59" s="220"/>
      <c r="M59" s="221"/>
    </row>
    <row r="60" spans="1:13" ht="64.5" customHeight="1">
      <c r="A60" s="217">
        <v>44</v>
      </c>
      <c r="B60" s="223" t="s">
        <v>544</v>
      </c>
      <c r="C60" s="224">
        <v>4400962.27</v>
      </c>
      <c r="D60" s="224">
        <v>136363.78</v>
      </c>
      <c r="E60" s="224">
        <v>3773627.29</v>
      </c>
      <c r="F60" s="224">
        <v>44318.4</v>
      </c>
      <c r="G60" s="224">
        <v>446652.8</v>
      </c>
      <c r="H60" s="275">
        <v>490971.2</v>
      </c>
      <c r="I60" s="220"/>
      <c r="M60" s="221"/>
    </row>
    <row r="61" spans="1:13" ht="64.5" customHeight="1">
      <c r="A61" s="222">
        <v>45</v>
      </c>
      <c r="B61" s="223" t="s">
        <v>545</v>
      </c>
      <c r="C61" s="224">
        <v>12873520.51</v>
      </c>
      <c r="D61" s="224">
        <v>654009.32</v>
      </c>
      <c r="E61" s="224">
        <v>11311478.23</v>
      </c>
      <c r="F61" s="224">
        <v>47207.13</v>
      </c>
      <c r="G61" s="224">
        <v>860825.83</v>
      </c>
      <c r="H61" s="275">
        <v>908032.96</v>
      </c>
      <c r="I61" s="220"/>
      <c r="M61" s="221"/>
    </row>
    <row r="62" spans="1:13" ht="64.5" customHeight="1">
      <c r="A62" s="222">
        <v>46</v>
      </c>
      <c r="B62" s="223" t="s">
        <v>320</v>
      </c>
      <c r="C62" s="224">
        <v>6295705.72</v>
      </c>
      <c r="D62" s="224">
        <v>1347221.24</v>
      </c>
      <c r="E62" s="224">
        <v>4048536.2</v>
      </c>
      <c r="F62" s="224">
        <v>107767.01</v>
      </c>
      <c r="G62" s="224">
        <v>792181</v>
      </c>
      <c r="H62" s="275">
        <v>899948.01</v>
      </c>
      <c r="I62" s="220"/>
      <c r="M62" s="221"/>
    </row>
    <row r="63" spans="1:13" ht="64.5" customHeight="1">
      <c r="A63" s="217">
        <v>47</v>
      </c>
      <c r="B63" s="223" t="s">
        <v>546</v>
      </c>
      <c r="C63" s="224">
        <v>178464884.18999997</v>
      </c>
      <c r="D63" s="224">
        <v>2515860.79</v>
      </c>
      <c r="E63" s="224">
        <v>166172954.92</v>
      </c>
      <c r="F63" s="224">
        <v>18770.59</v>
      </c>
      <c r="G63" s="224">
        <v>9757297.89</v>
      </c>
      <c r="H63" s="275">
        <v>9776068.48</v>
      </c>
      <c r="I63" s="220"/>
      <c r="M63" s="221"/>
    </row>
    <row r="64" spans="1:13" ht="64.5" customHeight="1">
      <c r="A64" s="222">
        <v>48</v>
      </c>
      <c r="B64" s="223" t="s">
        <v>547</v>
      </c>
      <c r="C64" s="224">
        <v>37921493.27</v>
      </c>
      <c r="D64" s="224">
        <v>1498769.45</v>
      </c>
      <c r="E64" s="224">
        <v>17515317.37</v>
      </c>
      <c r="F64" s="224">
        <v>69935.71</v>
      </c>
      <c r="G64" s="224">
        <v>18837470.740000002</v>
      </c>
      <c r="H64" s="275">
        <v>18907406.450000003</v>
      </c>
      <c r="I64" s="220"/>
      <c r="M64" s="221"/>
    </row>
    <row r="65" spans="1:13" ht="64.5" customHeight="1">
      <c r="A65" s="217">
        <v>49</v>
      </c>
      <c r="B65" s="223" t="s">
        <v>483</v>
      </c>
      <c r="C65" s="224">
        <v>69079553.87</v>
      </c>
      <c r="D65" s="224">
        <v>19963639.02</v>
      </c>
      <c r="E65" s="224">
        <v>29124729.48</v>
      </c>
      <c r="F65" s="224">
        <v>13364.02</v>
      </c>
      <c r="G65" s="224">
        <v>19977821.35</v>
      </c>
      <c r="H65" s="275">
        <v>19991185.37</v>
      </c>
      <c r="I65" s="220"/>
      <c r="M65" s="221"/>
    </row>
    <row r="66" spans="1:13" ht="64.5" customHeight="1">
      <c r="A66" s="222">
        <v>50</v>
      </c>
      <c r="B66" s="223" t="s">
        <v>112</v>
      </c>
      <c r="C66" s="224">
        <v>436442026.69</v>
      </c>
      <c r="D66" s="224">
        <v>133041078.10000002</v>
      </c>
      <c r="E66" s="224">
        <v>30075495.080000006</v>
      </c>
      <c r="F66" s="224">
        <v>1880413.29</v>
      </c>
      <c r="G66" s="224">
        <v>271445040.22</v>
      </c>
      <c r="H66" s="275">
        <v>273325453.51000005</v>
      </c>
      <c r="I66" s="220"/>
      <c r="M66" s="221"/>
    </row>
    <row r="67" spans="1:13" ht="64.5" customHeight="1">
      <c r="A67" s="222">
        <v>51</v>
      </c>
      <c r="B67" s="223" t="s">
        <v>113</v>
      </c>
      <c r="C67" s="224">
        <v>104913167.02</v>
      </c>
      <c r="D67" s="224">
        <v>24411847.3</v>
      </c>
      <c r="E67" s="224">
        <v>12254719.560000006</v>
      </c>
      <c r="F67" s="224">
        <v>2258704.73</v>
      </c>
      <c r="G67" s="224">
        <v>65987895.42999999</v>
      </c>
      <c r="H67" s="275">
        <v>68246600.16</v>
      </c>
      <c r="I67" s="220"/>
      <c r="M67" s="221"/>
    </row>
    <row r="68" spans="1:13" ht="64.5" customHeight="1">
      <c r="A68" s="217">
        <v>52</v>
      </c>
      <c r="B68" s="223" t="s">
        <v>819</v>
      </c>
      <c r="C68" s="224">
        <v>11531509.91</v>
      </c>
      <c r="D68" s="224">
        <v>2895518.4</v>
      </c>
      <c r="E68" s="224">
        <v>6171006.649999999</v>
      </c>
      <c r="F68" s="224">
        <v>38.24</v>
      </c>
      <c r="G68" s="224">
        <v>2464946.62</v>
      </c>
      <c r="H68" s="275">
        <v>2464984.86</v>
      </c>
      <c r="I68" s="220"/>
      <c r="M68" s="221"/>
    </row>
    <row r="69" spans="1:13" ht="64.5" customHeight="1">
      <c r="A69" s="222">
        <v>53</v>
      </c>
      <c r="B69" s="223" t="s">
        <v>538</v>
      </c>
      <c r="C69" s="224">
        <v>52617.71</v>
      </c>
      <c r="D69" s="224">
        <v>52617.71</v>
      </c>
      <c r="E69" s="224">
        <v>0</v>
      </c>
      <c r="F69" s="224">
        <v>0</v>
      </c>
      <c r="G69" s="224">
        <v>0</v>
      </c>
      <c r="H69" s="275">
        <v>0</v>
      </c>
      <c r="I69" s="220"/>
      <c r="M69" s="221"/>
    </row>
    <row r="70" spans="1:13" ht="64.5" customHeight="1">
      <c r="A70" s="222">
        <v>54</v>
      </c>
      <c r="B70" s="223" t="s">
        <v>539</v>
      </c>
      <c r="C70" s="224">
        <v>8194669.32</v>
      </c>
      <c r="D70" s="224">
        <v>2240510.46</v>
      </c>
      <c r="E70" s="224">
        <v>5937853.2</v>
      </c>
      <c r="F70" s="224">
        <v>16305.66</v>
      </c>
      <c r="G70" s="224">
        <v>0</v>
      </c>
      <c r="H70" s="275">
        <v>16305.66</v>
      </c>
      <c r="I70" s="220"/>
      <c r="M70" s="221"/>
    </row>
    <row r="71" spans="1:13" ht="64.5" customHeight="1">
      <c r="A71" s="217">
        <v>55</v>
      </c>
      <c r="B71" s="223" t="s">
        <v>114</v>
      </c>
      <c r="C71" s="224">
        <v>0</v>
      </c>
      <c r="D71" s="224">
        <v>0</v>
      </c>
      <c r="E71" s="224">
        <v>0</v>
      </c>
      <c r="F71" s="224">
        <v>0</v>
      </c>
      <c r="G71" s="224">
        <v>0</v>
      </c>
      <c r="H71" s="275">
        <v>0</v>
      </c>
      <c r="I71" s="220"/>
      <c r="M71" s="221"/>
    </row>
    <row r="72" spans="1:13" ht="64.5" customHeight="1">
      <c r="A72" s="222">
        <v>56</v>
      </c>
      <c r="B72" s="223" t="s">
        <v>540</v>
      </c>
      <c r="C72" s="224">
        <v>74486874.4</v>
      </c>
      <c r="D72" s="224">
        <v>1505635.98</v>
      </c>
      <c r="E72" s="224">
        <v>1012686.9</v>
      </c>
      <c r="F72" s="224">
        <v>25593.97</v>
      </c>
      <c r="G72" s="224">
        <v>71942957.55000001</v>
      </c>
      <c r="H72" s="275">
        <v>71968551.52000001</v>
      </c>
      <c r="I72" s="220"/>
      <c r="M72" s="221"/>
    </row>
    <row r="73" spans="1:13" ht="64.5" customHeight="1">
      <c r="A73" s="242">
        <v>57</v>
      </c>
      <c r="B73" s="225" t="s">
        <v>115</v>
      </c>
      <c r="C73" s="219">
        <f aca="true" t="shared" si="4" ref="C73:H73">SUM(C74:C82)</f>
        <v>10026807.999999998</v>
      </c>
      <c r="D73" s="219">
        <f t="shared" si="4"/>
        <v>902859.8600000001</v>
      </c>
      <c r="E73" s="219">
        <f t="shared" si="4"/>
        <v>8535155.21</v>
      </c>
      <c r="F73" s="219">
        <f t="shared" si="4"/>
        <v>442604.24</v>
      </c>
      <c r="G73" s="219">
        <f t="shared" si="4"/>
        <v>146188.69</v>
      </c>
      <c r="H73" s="274">
        <f t="shared" si="4"/>
        <v>588792.93</v>
      </c>
      <c r="I73" s="220"/>
      <c r="M73" s="221"/>
    </row>
    <row r="74" spans="1:13" ht="64.5" customHeight="1">
      <c r="A74" s="217">
        <v>58</v>
      </c>
      <c r="B74" s="223" t="s">
        <v>320</v>
      </c>
      <c r="C74" s="224">
        <v>902951.52</v>
      </c>
      <c r="D74" s="224">
        <v>139108.64</v>
      </c>
      <c r="E74" s="224">
        <v>752215.62</v>
      </c>
      <c r="F74" s="224">
        <v>8378.71</v>
      </c>
      <c r="G74" s="224">
        <v>3248.55</v>
      </c>
      <c r="H74" s="275">
        <v>11627.26</v>
      </c>
      <c r="I74" s="220"/>
      <c r="M74" s="221"/>
    </row>
    <row r="75" spans="1:13" ht="64.5" customHeight="1">
      <c r="A75" s="222">
        <v>59</v>
      </c>
      <c r="B75" s="223" t="s">
        <v>544</v>
      </c>
      <c r="C75" s="224">
        <v>1153320.58</v>
      </c>
      <c r="D75" s="224">
        <v>82311.1</v>
      </c>
      <c r="E75" s="224">
        <v>804494.46</v>
      </c>
      <c r="F75" s="224">
        <v>249344.51</v>
      </c>
      <c r="G75" s="224">
        <v>17170.51</v>
      </c>
      <c r="H75" s="275">
        <v>266515.02</v>
      </c>
      <c r="I75" s="220"/>
      <c r="M75" s="221"/>
    </row>
    <row r="76" spans="1:13" ht="64.5" customHeight="1">
      <c r="A76" s="222">
        <v>60</v>
      </c>
      <c r="B76" s="223" t="s">
        <v>116</v>
      </c>
      <c r="C76" s="224">
        <v>177511.58</v>
      </c>
      <c r="D76" s="224">
        <v>13.37</v>
      </c>
      <c r="E76" s="224">
        <v>177498.21</v>
      </c>
      <c r="F76" s="224">
        <v>0</v>
      </c>
      <c r="G76" s="224">
        <v>0</v>
      </c>
      <c r="H76" s="275">
        <v>0</v>
      </c>
      <c r="I76" s="220"/>
      <c r="M76" s="221"/>
    </row>
    <row r="77" spans="1:13" ht="64.5" customHeight="1">
      <c r="A77" s="217">
        <v>61</v>
      </c>
      <c r="B77" s="223" t="s">
        <v>117</v>
      </c>
      <c r="C77" s="224">
        <v>23590.44</v>
      </c>
      <c r="D77" s="224">
        <v>0</v>
      </c>
      <c r="E77" s="224">
        <v>0</v>
      </c>
      <c r="F77" s="224">
        <v>23590.44</v>
      </c>
      <c r="G77" s="224">
        <v>0</v>
      </c>
      <c r="H77" s="275">
        <v>23590.44</v>
      </c>
      <c r="I77" s="220"/>
      <c r="M77" s="221"/>
    </row>
    <row r="78" spans="1:13" ht="64.5" customHeight="1">
      <c r="A78" s="222">
        <v>62</v>
      </c>
      <c r="B78" s="223" t="s">
        <v>641</v>
      </c>
      <c r="C78" s="224">
        <v>3348214.82</v>
      </c>
      <c r="D78" s="224">
        <v>370859.08</v>
      </c>
      <c r="E78" s="224">
        <v>2844871.36</v>
      </c>
      <c r="F78" s="224">
        <v>58882.27</v>
      </c>
      <c r="G78" s="224">
        <v>73602.11</v>
      </c>
      <c r="H78" s="275">
        <v>132484.38</v>
      </c>
      <c r="I78" s="220"/>
      <c r="M78" s="221"/>
    </row>
    <row r="79" spans="1:13" ht="64.5" customHeight="1">
      <c r="A79" s="222">
        <v>63</v>
      </c>
      <c r="B79" s="223" t="s">
        <v>642</v>
      </c>
      <c r="C79" s="224">
        <v>4023018.86</v>
      </c>
      <c r="D79" s="224">
        <v>295813.14</v>
      </c>
      <c r="E79" s="224">
        <v>3573777.37</v>
      </c>
      <c r="F79" s="224">
        <v>101260.83</v>
      </c>
      <c r="G79" s="224">
        <v>52167.52</v>
      </c>
      <c r="H79" s="275">
        <v>153428.35</v>
      </c>
      <c r="I79" s="220"/>
      <c r="M79" s="221"/>
    </row>
    <row r="80" spans="1:13" ht="64.5" customHeight="1">
      <c r="A80" s="217">
        <v>64</v>
      </c>
      <c r="B80" s="223" t="s">
        <v>819</v>
      </c>
      <c r="C80" s="224">
        <v>398200.2</v>
      </c>
      <c r="D80" s="224">
        <v>14754.53</v>
      </c>
      <c r="E80" s="224">
        <v>382298.19</v>
      </c>
      <c r="F80" s="224">
        <v>1147.48</v>
      </c>
      <c r="G80" s="224">
        <v>0</v>
      </c>
      <c r="H80" s="275">
        <v>1147.48</v>
      </c>
      <c r="I80" s="220"/>
      <c r="M80" s="221"/>
    </row>
    <row r="81" spans="1:13" ht="64.5" customHeight="1">
      <c r="A81" s="222">
        <v>65</v>
      </c>
      <c r="B81" s="223" t="s">
        <v>538</v>
      </c>
      <c r="C81" s="224">
        <v>0</v>
      </c>
      <c r="D81" s="224">
        <v>0</v>
      </c>
      <c r="E81" s="224">
        <v>0</v>
      </c>
      <c r="F81" s="224">
        <v>0</v>
      </c>
      <c r="G81" s="224">
        <v>0</v>
      </c>
      <c r="H81" s="275">
        <v>0</v>
      </c>
      <c r="I81" s="220"/>
      <c r="M81" s="221"/>
    </row>
    <row r="82" spans="1:13" ht="64.5" customHeight="1">
      <c r="A82" s="222">
        <v>66</v>
      </c>
      <c r="B82" s="223" t="s">
        <v>539</v>
      </c>
      <c r="C82" s="224">
        <v>0</v>
      </c>
      <c r="D82" s="224">
        <v>0</v>
      </c>
      <c r="E82" s="224">
        <v>0</v>
      </c>
      <c r="F82" s="224">
        <v>0</v>
      </c>
      <c r="G82" s="224">
        <v>0</v>
      </c>
      <c r="H82" s="275">
        <v>0</v>
      </c>
      <c r="I82" s="220"/>
      <c r="M82" s="221"/>
    </row>
    <row r="83" spans="1:15" ht="64.5" customHeight="1">
      <c r="A83" s="242">
        <v>67</v>
      </c>
      <c r="B83" s="225" t="s">
        <v>643</v>
      </c>
      <c r="C83" s="219">
        <f aca="true" t="shared" si="5" ref="C83:H83">SUM(C84:C88)</f>
        <v>3763886.61</v>
      </c>
      <c r="D83" s="219">
        <f t="shared" si="5"/>
        <v>1200600.0799999998</v>
      </c>
      <c r="E83" s="219">
        <f t="shared" si="5"/>
        <v>2459312.06</v>
      </c>
      <c r="F83" s="219">
        <f t="shared" si="5"/>
        <v>0</v>
      </c>
      <c r="G83" s="219">
        <f t="shared" si="5"/>
        <v>103974.47</v>
      </c>
      <c r="H83" s="274">
        <f t="shared" si="5"/>
        <v>103974.47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320</v>
      </c>
      <c r="C84" s="224">
        <v>1670694.82</v>
      </c>
      <c r="D84" s="224">
        <v>411435.87</v>
      </c>
      <c r="E84" s="224">
        <v>1233072.1</v>
      </c>
      <c r="F84" s="224">
        <v>0</v>
      </c>
      <c r="G84" s="224">
        <v>26186.85</v>
      </c>
      <c r="H84" s="275">
        <v>26186.85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644</v>
      </c>
      <c r="C85" s="224">
        <v>1804861.32</v>
      </c>
      <c r="D85" s="224">
        <v>725914.17</v>
      </c>
      <c r="E85" s="224">
        <v>1001159.53</v>
      </c>
      <c r="F85" s="224">
        <v>0</v>
      </c>
      <c r="G85" s="224">
        <v>77787.62</v>
      </c>
      <c r="H85" s="275">
        <v>77787.62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819</v>
      </c>
      <c r="C86" s="224">
        <v>119309.61</v>
      </c>
      <c r="D86" s="224">
        <v>59076.9</v>
      </c>
      <c r="E86" s="224">
        <v>60232.71</v>
      </c>
      <c r="F86" s="224">
        <v>0</v>
      </c>
      <c r="G86" s="224">
        <v>0</v>
      </c>
      <c r="H86" s="275">
        <v>0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538</v>
      </c>
      <c r="C87" s="224">
        <v>169020.86</v>
      </c>
      <c r="D87" s="224">
        <v>4173.14</v>
      </c>
      <c r="E87" s="224">
        <v>164847.72</v>
      </c>
      <c r="F87" s="224">
        <v>0</v>
      </c>
      <c r="G87" s="224">
        <v>0</v>
      </c>
      <c r="H87" s="275"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539</v>
      </c>
      <c r="C88" s="276">
        <v>0</v>
      </c>
      <c r="D88" s="276">
        <v>0</v>
      </c>
      <c r="E88" s="276">
        <v>0</v>
      </c>
      <c r="F88" s="276">
        <v>0</v>
      </c>
      <c r="G88" s="276">
        <v>0</v>
      </c>
      <c r="H88" s="277">
        <v>0</v>
      </c>
      <c r="I88" s="220"/>
      <c r="M88" s="221"/>
      <c r="N88" s="228"/>
      <c r="O88" s="228"/>
    </row>
    <row r="89" spans="1:15" ht="64.5" customHeight="1" thickBot="1">
      <c r="A89" s="335" t="s">
        <v>645</v>
      </c>
      <c r="B89" s="336"/>
      <c r="C89" s="230">
        <v>1823691700.6100001</v>
      </c>
      <c r="D89" s="230">
        <v>294773713.72</v>
      </c>
      <c r="E89" s="230">
        <v>1091729771.26</v>
      </c>
      <c r="F89" s="230">
        <v>156278410.3</v>
      </c>
      <c r="G89" s="230">
        <v>280909805.06000024</v>
      </c>
      <c r="H89" s="230">
        <v>437188215.3599999</v>
      </c>
      <c r="I89" s="231"/>
      <c r="M89" s="221"/>
      <c r="N89" s="232"/>
      <c r="O89" s="232"/>
    </row>
    <row r="90" spans="1:15" ht="64.5" customHeight="1" thickBot="1">
      <c r="A90" s="335" t="s">
        <v>646</v>
      </c>
      <c r="B90" s="336"/>
      <c r="C90" s="230">
        <v>83267480.63</v>
      </c>
      <c r="D90" s="230">
        <v>2709642.01</v>
      </c>
      <c r="E90" s="230">
        <v>51745715.28</v>
      </c>
      <c r="F90" s="230">
        <v>28783822.06</v>
      </c>
      <c r="G90" s="230">
        <v>28301</v>
      </c>
      <c r="H90" s="230">
        <v>28812123.06</v>
      </c>
      <c r="I90" s="231"/>
      <c r="M90" s="221"/>
      <c r="N90" s="232"/>
      <c r="O90" s="232"/>
    </row>
    <row r="91" spans="1:15" ht="64.5" customHeight="1" thickBot="1">
      <c r="A91" s="335" t="s">
        <v>647</v>
      </c>
      <c r="B91" s="336"/>
      <c r="C91" s="230">
        <v>1906959181.2400002</v>
      </c>
      <c r="D91" s="230">
        <v>297483355.73</v>
      </c>
      <c r="E91" s="230">
        <v>1143475486.54</v>
      </c>
      <c r="F91" s="230">
        <v>185062232.36</v>
      </c>
      <c r="G91" s="230">
        <v>280938106.06000024</v>
      </c>
      <c r="H91" s="230">
        <v>466000338.4199999</v>
      </c>
      <c r="I91" s="231"/>
      <c r="M91" s="221"/>
      <c r="N91" s="232"/>
      <c r="O91" s="232"/>
    </row>
    <row r="92" spans="1:15" ht="64.5" customHeight="1" thickBot="1">
      <c r="A92" s="335" t="s">
        <v>648</v>
      </c>
      <c r="B92" s="336"/>
      <c r="C92" s="230">
        <v>472197196.54</v>
      </c>
      <c r="D92" s="230">
        <v>133041078.10000002</v>
      </c>
      <c r="E92" s="230">
        <v>33803496.190000005</v>
      </c>
      <c r="F92" s="230">
        <v>1880413.29</v>
      </c>
      <c r="G92" s="230">
        <v>303472208.96000004</v>
      </c>
      <c r="H92" s="230">
        <v>305352622.25000006</v>
      </c>
      <c r="I92" s="231"/>
      <c r="M92" s="221"/>
      <c r="N92" s="232"/>
      <c r="O92" s="232"/>
    </row>
    <row r="93" spans="1:13" ht="64.5" customHeight="1" thickBot="1">
      <c r="A93" s="233"/>
      <c r="B93" s="234" t="s">
        <v>649</v>
      </c>
      <c r="C93" s="230">
        <v>2381950123.42</v>
      </c>
      <c r="D93" s="230">
        <v>431225373.3000001</v>
      </c>
      <c r="E93" s="230">
        <v>1177803545.13</v>
      </c>
      <c r="F93" s="230">
        <v>188571679.17000002</v>
      </c>
      <c r="G93" s="230">
        <v>584410315.0200002</v>
      </c>
      <c r="H93" s="230">
        <v>772981994.1899999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A90:B90"/>
    <mergeCell ref="A91:B91"/>
    <mergeCell ref="A92:B92"/>
    <mergeCell ref="A89:B89"/>
    <mergeCell ref="E14:E15"/>
    <mergeCell ref="F14:H14"/>
    <mergeCell ref="A13:B15"/>
    <mergeCell ref="A7:H7"/>
    <mergeCell ref="C13:H13"/>
    <mergeCell ref="C14:C15"/>
    <mergeCell ref="D14:D15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3" r:id="rId1"/>
  <headerFooter alignWithMargins="0">
    <oddFooter>&amp;C&amp;"Arial,Negrito"&amp;28Emissão ; &amp;D   às  &amp;T&amp;R&amp;"Arial,Negrito"&amp;28CAA/2003/Restos a Pagar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Donizeth</cp:lastModifiedBy>
  <cp:lastPrinted>2003-07-03T15:20:02Z</cp:lastPrinted>
  <dcterms:created xsi:type="dcterms:W3CDTF">1999-08-01T22:28:23Z</dcterms:created>
  <dcterms:modified xsi:type="dcterms:W3CDTF">2003-07-03T15:20:06Z</dcterms:modified>
  <cp:category/>
  <cp:version/>
  <cp:contentType/>
  <cp:contentStatus/>
</cp:coreProperties>
</file>